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2120" windowHeight="9120" tabRatio="828" activeTab="0"/>
  </bookViews>
  <sheets>
    <sheet name="ESTUDIANTIL" sheetId="1" r:id="rId1"/>
    <sheet name="ESTUDIANTIL CE" sheetId="2" r:id="rId2"/>
    <sheet name="Resumen de Puntajes" sheetId="3" r:id="rId3"/>
    <sheet name="Primas y Puntaje" sheetId="4" r:id="rId4"/>
    <sheet name="Puntajes por Ramo" sheetId="5" r:id="rId5"/>
  </sheets>
  <definedNames>
    <definedName name="_xlnm.Print_Titles" localSheetId="1">'ESTUDIANTIL CE'!$1:$5</definedName>
  </definedNames>
  <calcPr fullCalcOnLoad="1"/>
</workbook>
</file>

<file path=xl/sharedStrings.xml><?xml version="1.0" encoding="utf-8"?>
<sst xmlns="http://schemas.openxmlformats.org/spreadsheetml/2006/main" count="278" uniqueCount="150">
  <si>
    <t>Muerte Accidental</t>
  </si>
  <si>
    <t>Muerte por cualquier Causa</t>
  </si>
  <si>
    <t>Incapacidad Total y permanente</t>
  </si>
  <si>
    <t>Desmemabracion por accidente</t>
  </si>
  <si>
    <t>Gastos medicos</t>
  </si>
  <si>
    <t xml:space="preserve">Enfermedades graves </t>
  </si>
  <si>
    <t>Auxilio Funerario</t>
  </si>
  <si>
    <t>Anexo de SIDA</t>
  </si>
  <si>
    <t>La aseguradora reembolsara los coopagos y cuotas moderadoras que la EPS cobra por la atencion de un accidente amparado, cuando la atencion medica se hace a travez de EPS y no utilizando los servicios que por convenio atiende a nuestros asegurados.</t>
  </si>
  <si>
    <t>TABLA DE INDEMNIZACIONES PORCENTUAL POR PERDIDA.</t>
  </si>
  <si>
    <t>CLASE DE PERDIDA</t>
  </si>
  <si>
    <t>Paralisis o invalidez total y permanente</t>
  </si>
  <si>
    <t>Sordera total Unilateral</t>
  </si>
  <si>
    <t>Perdida de una pierna por encima de la rodilla</t>
  </si>
  <si>
    <t xml:space="preserve">Perdida completa del uso de la cadera </t>
  </si>
  <si>
    <t>Fractura no consolidada de una pierna</t>
  </si>
  <si>
    <t>Perdida del dedo pulgar derecho</t>
  </si>
  <si>
    <t>perdida total de tres dedos de la mano derecha o pulgar y otro dedo que no sea el indice.</t>
  </si>
  <si>
    <t>perdida completa del uso del hombro derecho</t>
  </si>
  <si>
    <t>como maxima indemnizacion por transtornos en la masticacion y el habla.</t>
  </si>
  <si>
    <t>Perdida del deo pulgar de cualquier mano</t>
  </si>
  <si>
    <t>Perdida total de tres dedos de la mano izquierda o pulgar y otro dedo que no sea el indice.</t>
  </si>
  <si>
    <t>perdida completa del uso de la muñeca o del codo derecho</t>
  </si>
  <si>
    <t xml:space="preserve">Perdida completa del uso de alguna rodilla </t>
  </si>
  <si>
    <t>Fractura no consolidada de una rodilla</t>
  </si>
  <si>
    <t>perdida del dedo indice derecho.</t>
  </si>
  <si>
    <t>perdida completa del uso de la muñeca o del codo izquierdo</t>
  </si>
  <si>
    <t>Perdida del dedo indice izquierdo</t>
  </si>
  <si>
    <t>Perdida del dedo anular derecho</t>
  </si>
  <si>
    <t>Perdida del dedo medio derecho</t>
  </si>
  <si>
    <t>Perdida del dedo anular izquierdo</t>
  </si>
  <si>
    <t>Perdida del dedo medio izquierdo</t>
  </si>
  <si>
    <t>COBERTURAS ADICIONALES</t>
  </si>
  <si>
    <t>La compañía participara con un auxilio educativo de $500.000 en jornada de higiene oral por semestre para la compra de materiales requeridos.</t>
  </si>
  <si>
    <t>En los amparos de incapacidad total y permanente por accidente, desmembracion por accidente y gastos medicos se otorga cubrimiento de 365 días calendario siguiente a la fecha del accidente. Es decir otorgamos extensión de cobertura por 180 días mas de la cobertura basica.</t>
  </si>
  <si>
    <t>Amparo automatico para alumnos por convenios, intercambios o alianzas extranjeras o practicas empresariales, visitas industriales y/o academicas a nivel regional, nacional o internacional sin aviso a la aseguradora.</t>
  </si>
  <si>
    <t>Cobertura para accidente por representacion de  la institucion en competencias o actividades culturales o ludicas locales, nacionales o internacionalespara todas las coberturas.</t>
  </si>
  <si>
    <t>Reposicion de piezas dentales a concecuencia de un accidente amparado en la poliza utilizando las entidades con las que existe el convenio</t>
  </si>
  <si>
    <t>Se colocaran pendones en las 9 facultades y vicerrectoria de cultura y bienestar pendones institucionales o afiches informativos sobre la poliza integral Estudiantil que ampara los estudiantes.</t>
  </si>
  <si>
    <t>La aseguradora pone a dispocision de la poliza una red Nacional de farmacias aliadas.</t>
  </si>
  <si>
    <t>Estimulo por baja siniestralidad, si al final de la vigencia de la presente poliza la siniestralidad es menor al 30% la Compañía otorgará como estimulo 10 auxilios a los mejores estudiantes según certificacion expedida por la rectoria de la Universidad por valor de $100.000 cada una</t>
  </si>
  <si>
    <t>Cobertura por lesiones: Cobetura para todos los amparos por lesiones y contusiones causadas pore sfuerzos, tales como hernias, eventraciones, oclusiones intestinales y rotura de aneurismas.</t>
  </si>
  <si>
    <t>Cobertura en accidente de transito: como conductor o pasajero de cualquier clase de automotor en exceso del SOAT para todas las coberturas contratadas.</t>
  </si>
  <si>
    <t>Cobertura de insolacion, congelacion, o electrocucion de gases o vapores letales: Se otorga para las coberturas contratadas.</t>
  </si>
  <si>
    <t>Cobertura para infusiones microbianas o septicemia: Se otorga para las coberturas contratadas.</t>
  </si>
  <si>
    <t>Cobertura por hurto, atraco y tentativas: Se otorga para las coberturas contratadas.</t>
  </si>
  <si>
    <t>Compromiso de la aseguradora sobre el plazo para el pago de indemnización: 1 día a partir del diligenciamiento y cumplimiento de los requisitos, bajo las politicas de pago de la compañía.</t>
  </si>
  <si>
    <t>Equipos especiales: Consecución inmediata de equipos especiales de ortopedia y protesis ya sean procedimientos hechos dentro o fuera del centro de atencion medico.</t>
  </si>
  <si>
    <t>Becas: Se otorgaran 10 becas por vigencia tecnica, por valor de $500.000 cada una, para los alumnos que certifiquen un puntaje igual o superior a 4.7 por la rectoria.</t>
  </si>
  <si>
    <t>Optimizacion en la carnetización de los estudiantes: Expedicion inmediata del carnet que identifica al alumno asegurado en P.V.C., estilo Tajerta de credito y reposición sin costo adicional del carnet en caso de perdida.</t>
  </si>
  <si>
    <t>Convenio de ambulancias</t>
  </si>
  <si>
    <t>ofrecimiento cobertura integral: al tomar la poliza de estudiantes como beneficio adicional y para otorgar cobertura integral a la asociacion de padres de familia o los  docentes, pueden adquirir cualquiera de los siguientes planes, con un excelente desceunto pagando de esta forma una prim amuy economica conforme al anexo 2.4</t>
  </si>
  <si>
    <t>Convenios especiales con laboratorios para la atencion de  riesgo biologico.</t>
  </si>
  <si>
    <t>Convenios especiales con laboratorios clinicos.</t>
  </si>
  <si>
    <t>Poliza para complicaciones por cirugia plastica estetica, tratamientos dermatologicos, cirugia bariatica y oftanmologica con un descuento para los estudiantes del 10% en prima.</t>
  </si>
  <si>
    <t>Hasta $ 800.000 maximo 2 meses por alumno asegurado y hasta 4 eventos en el total del grupo por vigencia.</t>
  </si>
  <si>
    <t>Hasta $ 1.000.000 mensuales, solamente se pagara durante una vigencia 15 auxilios educativos.</t>
  </si>
  <si>
    <t xml:space="preserve">Valor asegurado mensual $500.000  y valor asegurado por dia $ 16.667; Se otorga desde el octavo dia de hospitalizacion, cubriendose maximo 30 dias por evento. </t>
  </si>
  <si>
    <t>CONDICIONES TÉCNICAS BÁSICAS OBLIGATORIAS</t>
  </si>
  <si>
    <t>ANEXO 1</t>
  </si>
  <si>
    <t>UNIVERSIDAD DEL CAUCA</t>
  </si>
  <si>
    <t>Tomador</t>
  </si>
  <si>
    <t xml:space="preserve">Asegurado: </t>
  </si>
  <si>
    <t xml:space="preserve">Beneficiario: </t>
  </si>
  <si>
    <t>SEGURO DE ACCIDENTES PERSONALES (ESTUDIANTIL)</t>
  </si>
  <si>
    <t>Amparos y límites asegurados</t>
  </si>
  <si>
    <t>Universidad del Cauca</t>
  </si>
  <si>
    <r>
      <t>Extencion de los amparos:</t>
    </r>
    <r>
      <rPr>
        <sz val="11"/>
        <rFont val="Arial"/>
        <family val="2"/>
      </rPr>
      <t xml:space="preserve"> en interpretación de la definicion de accidente, esta tambien incluye dentro del amparo de la muerte o lesiones que sean concecuencia directa de la practica de cualquier deporte en calidad de aficionado, picadura o mordedura de ofidios, rayas, perros, insolacion, congelacion involuntaria  electrocución involuntaria o por rayo, caidas involuntarias al agua o aspiraciones involuntarias de gases o vapores letales.; hurto calificado, Infecciones microbianas.</t>
    </r>
  </si>
  <si>
    <r>
      <rPr>
        <b/>
        <sz val="11"/>
        <rFont val="Arial"/>
        <family val="2"/>
      </rPr>
      <t>Reestablecimiento automatico del valor asegurado:</t>
    </r>
    <r>
      <rPr>
        <sz val="11"/>
        <rFont val="Arial"/>
        <family val="2"/>
      </rPr>
      <t xml:space="preserve"> En el evento de haber efectuado las indemnizaciones  correspondientes al amparo de atencion medica, quirurgica, farmaceutica y hospitalaria, y una vez agotado el limite del valor asegurado contratado según lo establecido en la caratula de la poliza, los valores asegurados se reestableceran automaticamente en la cuantia de la indemnizacion co el fin de atender un nuevo accidente.</t>
    </r>
  </si>
  <si>
    <r>
      <rPr>
        <b/>
        <sz val="11"/>
        <rFont val="Arial"/>
        <family val="2"/>
      </rPr>
      <t xml:space="preserve">Ingreso y retiro de alumnos: </t>
    </r>
    <r>
      <rPr>
        <sz val="11"/>
        <rFont val="Arial"/>
        <family val="2"/>
      </rPr>
      <t>Suministrara a peticion del tomador, formularios adecuados para que se le avise de cualqueir cambio por razon de ingresos y retiros de alumnos.  Estado se reserva el derecho de admitir o rechazar el ingreso de nuevos alumnos a la poliza, pero si transcurridos 5 días desde la fecha de recibo de aviso por parte de ESTADO esta no hubiere expresado rechazo, los alumnos anunciados en dicho aviso se consideraran automaticamente amparados.</t>
    </r>
  </si>
  <si>
    <r>
      <t xml:space="preserve"> Informe de Siniestro: </t>
    </r>
    <r>
      <rPr>
        <sz val="11"/>
        <rFont val="Arial"/>
        <family val="2"/>
      </rPr>
      <t>El tomador o el alumno asegurado se compromete a dar aviso a la aseguradora de todo hecho que pudiera dar lugar a reclamacion bajo la presente poliza dentro de los tres días habiles siguientes a la fecha en que haya conocido o debido conocer su ocurrencia En caso de muerte del alumno asegurado, el aviso se dará a mas tardar dentro de los diez días calendario siguentes comunes a aquel en que haya conocido o debido conocer ocurrencia.</t>
    </r>
  </si>
  <si>
    <r>
      <t xml:space="preserve">Pago de la indemnización: </t>
    </r>
    <r>
      <rPr>
        <sz val="11"/>
        <rFont val="Arial"/>
        <family val="2"/>
      </rPr>
      <t xml:space="preserve"> Para obtener el pago de las indemnizaciones estipuladas en la presente poliza, el beneficiario presentará las pruebas en que conste la ocurrencia del siniestro. Para los amapros de Gastos Medicos, gastos de traslado y gastos funerarios, se debe además acreditar cuantia del siniestro, para lo cual se deberán adjuntar los oiginales de las facturas y formulas medicas correspondientes. </t>
    </r>
  </si>
  <si>
    <r>
      <t xml:space="preserve">Beneficiarios: </t>
    </r>
    <r>
      <rPr>
        <sz val="11"/>
        <rFont val="Arial"/>
        <family val="2"/>
      </rPr>
      <t xml:space="preserve"> En las coberturas de Gastos medicos por accidente, amaparo especial de Gastos medicos por enfermedades de poliomelitis, leucemia, tetanos, escarlatina, SIDA, y Cancer, gastos de traslado y gastos funerarios, tndran la calidad de beneficiarios todo aquel que acredite haber pagado mediante facturas, comprobantes de caja, soportes originales, etc., del respectivo servicio. Tambien tendran la calidad de beneficiario en el caso de la cobertura de gastos medicos por accidente y amparos especiales de enfermedades graves las entidades sanitarias con las cuales la aseguradora tiene conveniospara la prestacion dle servicio. Para el caso de inhabilitación permanente por accidente lo será el alumno asegurado o quien legalemente lo represente. En caso de muerte del alumno asegurado tendfra calidad de beneficiario la persona señalada en el articulo 1142 del codigo de comercio.</t>
    </r>
  </si>
  <si>
    <r>
      <t xml:space="preserve">Revocación del contrato: </t>
    </r>
    <r>
      <rPr>
        <sz val="11"/>
        <rFont val="Arial"/>
        <family val="2"/>
      </rPr>
      <t>Esta poliza quedará revocada en los siguientes casos: a) Cuando el tomador expresamente lo solicite por escrito; b) Para los amparos que tienen carácter indemnizatorio (Gastos medicos, gastos de traslado y gastos funerarios) la aseguradora podra revocar unilateralmente dichos anparos mediante comunicacion escrita al tomador con diez días habiles de antelacion, contados a partir de la fecha del envio;  c) Por mora en el pago de la prima.</t>
    </r>
  </si>
  <si>
    <r>
      <rPr>
        <b/>
        <sz val="11"/>
        <rFont val="Arial"/>
        <family val="2"/>
      </rPr>
      <t xml:space="preserve">Desempleo involuntario o Incapacidad  total y permanente utiles escolares: </t>
    </r>
    <r>
      <rPr>
        <sz val="11"/>
        <rFont val="Arial"/>
        <family val="2"/>
      </rPr>
      <t>En el evento que cualquiera de los padres del asegurado quedare sin empleo o incapacitado total y permanentemente según sea el caso, y el mencionado evento ocurra durante la vigencia de la poliza, la aseguradora pagará al asegurado en bonos de sodexho pass como auxilio para compra de utiles y uniformes escolares que solicite la universidad en papeleria membreteada.</t>
    </r>
  </si>
  <si>
    <r>
      <rPr>
        <b/>
        <sz val="11"/>
        <rFont val="Arial"/>
        <family val="2"/>
      </rPr>
      <t xml:space="preserve">Cobertura de muerte accidental para los hijos de los alumnos asegurados: </t>
    </r>
    <r>
      <rPr>
        <sz val="11"/>
        <rFont val="Arial"/>
        <family val="2"/>
      </rPr>
      <t>Se otorga cobertura de muerte accidental con igual valor asegurado para los hijos de los alumnos asegurados nacidos durate la vigencia de la poliza.</t>
    </r>
  </si>
  <si>
    <r>
      <t xml:space="preserve">Subsidio educativo por desempleo involuntario o incapacidad temporal para pago de pensiones: </t>
    </r>
    <r>
      <rPr>
        <sz val="11"/>
        <rFont val="Arial"/>
        <family val="2"/>
      </rPr>
      <t>En el evento de que el padre del alumno asegurado quedaren desempleados o incapacitados total y temporalmente según sea el caso, siempre y cuando el mencionado hecho ocurra dentro de la vigencia de este contrato y el alumno demuestre depender economicamente del padre desempleado, la aseguradora pagara al asegurado el auxilio educativo para continuar pagando sus estudios. Aportando recibos de pago de periodo anterior y comunicacion oficial escrita en la que la universidad certifique el valor correspondiente.</t>
    </r>
  </si>
  <si>
    <r>
      <rPr>
        <b/>
        <sz val="11"/>
        <rFont val="Arial"/>
        <family val="2"/>
      </rPr>
      <t xml:space="preserve">Rehabilitacion integral por invalidez: </t>
    </r>
    <r>
      <rPr>
        <sz val="11"/>
        <rFont val="Arial"/>
        <family val="2"/>
      </rPr>
      <t>Si el alumno como concecuencia directa de un accidente amparado por la poliza, quedare en estado de invalidez, que al ser calificada de acuerdo con la ley 100 de 1993 y sus decretos reglamentarios sea superior al 66% de la perdida de capacidad laboral, la aseguradora reconocera, por reembolso y hasta por el valor asegurado contratado, los gastos de las asistencias tendientes a su rehabilitacion.</t>
    </r>
  </si>
  <si>
    <r>
      <rPr>
        <b/>
        <sz val="11"/>
        <rFont val="Arial"/>
        <family val="2"/>
      </rPr>
      <t>Cobertura de Taxi:</t>
    </r>
    <r>
      <rPr>
        <sz val="11"/>
        <rFont val="Arial"/>
        <family val="2"/>
      </rPr>
      <t xml:space="preserve"> </t>
    </r>
    <r>
      <rPr>
        <b/>
        <sz val="11"/>
        <rFont val="Arial"/>
        <family val="2"/>
      </rPr>
      <t xml:space="preserve"> </t>
    </r>
    <r>
      <rPr>
        <sz val="11"/>
        <rFont val="Arial"/>
        <family val="2"/>
      </rPr>
      <t>Se otorga la cobertura de Taxi cuando sea necesario trasladar al asegurado del sitio del accidente al centro asistencial para tratamiento medico o curación. Se reconocera previa presentacion del vale firmado y sellado por el centro asistencial.</t>
    </r>
  </si>
  <si>
    <r>
      <t xml:space="preserve">Auxilio educativo por muerte accidental de Padres: </t>
    </r>
    <r>
      <rPr>
        <sz val="11"/>
        <rFont val="Arial"/>
        <family val="2"/>
      </rPr>
      <t>En el evento de que alguno de los padres del asegurado falleciere como consecuencia de un accidente amparado por la presente poliza, la aseguradora pagara la indemnización según corresponda, como auxilio educativo para que se continue pagando los estudios del alumno asegurado con los limites de cobertura.</t>
    </r>
  </si>
  <si>
    <t>Los designados por el asegurado o en su defecto los herederos legales del asegurado</t>
  </si>
  <si>
    <t>Condiciones particulares</t>
  </si>
  <si>
    <t>Auditorias clinicas: Auditores clinicos a nivel nacional que diariamente estan monitoreando y visitando todas las clinicas y hospitales con las cuales existe convenio.</t>
  </si>
  <si>
    <r>
      <t xml:space="preserve">Hasta $ 1.000.000, </t>
    </r>
    <r>
      <rPr>
        <b/>
        <sz val="11"/>
        <rFont val="Arial"/>
        <family val="2"/>
      </rPr>
      <t xml:space="preserve">Desempleo involuntario: </t>
    </r>
    <r>
      <rPr>
        <sz val="11"/>
        <rFont val="Arial"/>
        <family val="2"/>
      </rPr>
      <t>Contrato a termino indefinido y con antigüedad mayor a 2 meses.</t>
    </r>
    <r>
      <rPr>
        <b/>
        <sz val="11"/>
        <rFont val="Arial"/>
        <family val="2"/>
      </rPr>
      <t xml:space="preserve"> Incapacidad  Total y temporal:</t>
    </r>
    <r>
      <rPr>
        <sz val="11"/>
        <rFont val="Arial"/>
        <family val="2"/>
      </rPr>
      <t xml:space="preserve"> Incapacidad mayor a 30 dias</t>
    </r>
  </si>
  <si>
    <r>
      <t xml:space="preserve">Renta Mensual por hospitalizacion a causa de accidente: </t>
    </r>
    <r>
      <rPr>
        <sz val="11"/>
        <rFont val="Arial"/>
        <family val="2"/>
      </rPr>
      <t>Se indemnizara la suma diaria establecida mientras la persona se encuentre internada en una institución hospitalaria o clinica, bajo el cuidado de un medico. El pago se hara siempre y cuando la lesion accidental se haya ocurrido pasados 30 días desde el inicio de la vigencia.</t>
    </r>
  </si>
  <si>
    <t>Cobertura en cualquier lugar del mundo</t>
  </si>
  <si>
    <r>
      <rPr>
        <b/>
        <sz val="11"/>
        <rFont val="Arial"/>
        <family val="2"/>
      </rPr>
      <t xml:space="preserve">Cubrimientos especiales: </t>
    </r>
    <r>
      <rPr>
        <sz val="11"/>
        <rFont val="Arial"/>
        <family val="2"/>
      </rPr>
      <t>Cobertura para todos los amparos por intoxicacion masiva o individual por la ingestion de veneno, toxicos, alimentos o bebidas en estado de descomposicion o adulteracion.</t>
    </r>
  </si>
  <si>
    <t>Los alumnos de la Universidad del Cauca.</t>
  </si>
  <si>
    <r>
      <rPr>
        <b/>
        <sz val="11"/>
        <rFont val="Arial"/>
        <family val="2"/>
      </rPr>
      <t>Riesgo biologico:</t>
    </r>
    <r>
      <rPr>
        <sz val="11"/>
        <rFont val="Arial"/>
        <family val="2"/>
      </rPr>
      <t xml:space="preserve"> Si durante la vigencia de la poliza el alumno asegurado, como consecuencia de un accidente amparado se viera afectado por un riesgo biologico, la compañía reconocera hasta el valor asegurado </t>
    </r>
  </si>
  <si>
    <t>Valor Maximo de la Prima Por Persona</t>
  </si>
  <si>
    <t>Hasta $ 100.000 mensuales, solamente se pagara durante una vigencia 15 auxilios educativos.</t>
  </si>
  <si>
    <t xml:space="preserve"> valor asegurado por dia $50.000; Se otorga desde el octavo dia de hospitalizacion, cubriendose maximo 30 dias por evento. </t>
  </si>
  <si>
    <r>
      <t xml:space="preserve">Hasta $ 100.000, </t>
    </r>
    <r>
      <rPr>
        <b/>
        <sz val="11"/>
        <rFont val="Arial"/>
        <family val="2"/>
      </rPr>
      <t xml:space="preserve">Desempleo involuntario: </t>
    </r>
    <r>
      <rPr>
        <sz val="11"/>
        <rFont val="Arial"/>
        <family val="2"/>
      </rPr>
      <t>Contrato a termino indefinido y con antigüedad mayor a 2 meses.</t>
    </r>
    <r>
      <rPr>
        <b/>
        <sz val="11"/>
        <rFont val="Arial"/>
        <family val="2"/>
      </rPr>
      <t xml:space="preserve"> Incapacidad  Total y temporal:</t>
    </r>
    <r>
      <rPr>
        <sz val="11"/>
        <rFont val="Arial"/>
        <family val="2"/>
      </rPr>
      <t xml:space="preserve"> Incapacidad mayor a 30 dias</t>
    </r>
  </si>
  <si>
    <t>Hasta $ 500.000 maximo 2 meses por alumno asegurado y hasta 4 eventos en el total del grupo por vigencia.</t>
  </si>
  <si>
    <t>Gastos de  traslado</t>
  </si>
  <si>
    <r>
      <rPr>
        <b/>
        <sz val="11"/>
        <rFont val="Arial"/>
        <family val="2"/>
      </rPr>
      <t xml:space="preserve">Ingreso y retiro de alumnos: </t>
    </r>
    <r>
      <rPr>
        <sz val="11"/>
        <rFont val="Arial"/>
        <family val="2"/>
      </rPr>
      <t xml:space="preserve">Suministrara a peticion del tomador, formularios adecuados para que se le avise de cualqueir cambio por razon de ingresos y retiros de alumnos. </t>
    </r>
  </si>
  <si>
    <r>
      <t xml:space="preserve">Revocación del contrato: </t>
    </r>
    <r>
      <rPr>
        <sz val="11"/>
        <rFont val="Arial"/>
        <family val="2"/>
      </rPr>
      <t>Esta poliza quedará revocada en los siguientes casos: a) Cuando el tomador expresamente lo solicite por escrito; b) Para los amparos que tienen carácter indemnizatorio (Gastos medicos, gastos de traslado y gastos funerarios) la aseguradora podra revocar unilateralmente dichos anparos mediante comunicacion escrita al tomador con diez días habiles de antelacion, contados a partir de la fecha del envio sin aplicación de corto plazo;  c) Por mora en el pago de la prima.</t>
    </r>
  </si>
  <si>
    <t xml:space="preserve">Prima máxima a cobrar para Estudiantes de pregrado y Posgrado  $13.000 por periodo académico.
Número de Estudiantes de pregrado y Posgrado  11.500
</t>
  </si>
  <si>
    <t xml:space="preserve">Prima máxima a cobrar para cursos de Extensión  $5000 por periodo académico, conforme al acuerdo 018 de 2011
Número de Estudiantes de Cursos por Extensión 3.000
</t>
  </si>
  <si>
    <r>
      <t>Capacitacion:</t>
    </r>
    <r>
      <rPr>
        <sz val="11"/>
        <rFont val="Arial"/>
        <family val="2"/>
      </rPr>
      <t xml:space="preserve"> La aseguradora ofrece actividades de capacitacion  por semestre segun escoja la Universidad en los siguientes temas: a) manejo seguro del gas propano; b) Prevencion de accidentes y atencion de emergencias; c) Control de incendios con extintores portatiles.Hasta 2 por semestre</t>
    </r>
  </si>
  <si>
    <r>
      <t xml:space="preserve">Mayor límite asegurado.
</t>
    </r>
    <r>
      <rPr>
        <sz val="11"/>
        <rFont val="Arial"/>
        <family val="2"/>
      </rPr>
      <t>El proponente obtendrá el siguiente puntaje, según el mayor límite que ofrezca adicional al básico:
Entre $5 millones y $10 millones: 100 puntos
Superior a $10 millones hasta $20 millones: 250 puntos</t>
    </r>
  </si>
  <si>
    <t>SE OTORGA UN LÍMITE ADICIONAL DE $20.000.000. DE ACUERDO AL CUADRO 1 ADJUNTO.</t>
  </si>
  <si>
    <r>
      <t xml:space="preserve">Bono de retorno por experiencia siniestral (B).
</t>
    </r>
    <r>
      <rPr>
        <sz val="11"/>
        <rFont val="Arial"/>
        <family val="2"/>
      </rPr>
      <t>La Aseguradora reconocerá a la Entidad. una devolución sobre la prima recaudada del periodo (sin IVA), del valor calculado sobre el valor positivo que resulte de aplicar la siguiente formula:
B = X (0.7 P - S)
Donde: 
B = Bonificación de retorno por experiencia siniestral.
P = Primas recaudadas del periodo.
S =  Siniestros que afecten la póliza (Pagados + Pendientes del periodo)
X = Factor calificable
Los siniestros a los que se refiere la fórmula arriba indicada, serán registrados siempre que la fecha de su aviso a la aseguradora corresponda a la vigencia objeto del cálculo.
Se califica con el máximo puntaje el mayor factor ofrecido, (el cual debe encontrarse dentro del rango de los números mayores que 0 o iguales a 1), los demás en forma proporcional.</t>
    </r>
  </si>
  <si>
    <t>SE OTORGA UN BONO DEL 30%</t>
  </si>
  <si>
    <t xml:space="preserve"> Total Puntos - Condiciones Complementarias</t>
  </si>
  <si>
    <t>DEDUCIBLES</t>
  </si>
  <si>
    <t xml:space="preserve">NO APLICA NINGUN TIPO DE DEDUCIBLES </t>
  </si>
  <si>
    <t xml:space="preserve">COBERTURA </t>
  </si>
  <si>
    <t>ESTADO</t>
  </si>
  <si>
    <t>Prima a cobrar para Estudiantes de pregrado y Posgrado  $12.295 por periodo académico.
Número de Estudiantes de pregrado y Posgrado  11.500</t>
  </si>
  <si>
    <r>
      <t xml:space="preserve">Hasta $ 21.000.000, </t>
    </r>
    <r>
      <rPr>
        <b/>
        <sz val="11"/>
        <rFont val="Arial"/>
        <family val="2"/>
      </rPr>
      <t xml:space="preserve">Desempleo involuntario: </t>
    </r>
    <r>
      <rPr>
        <sz val="11"/>
        <rFont val="Arial"/>
        <family val="2"/>
      </rPr>
      <t>Contrato a termino indefinido y con antigüedad mayor a 2 meses.</t>
    </r>
    <r>
      <rPr>
        <b/>
        <sz val="11"/>
        <rFont val="Arial"/>
        <family val="2"/>
      </rPr>
      <t xml:space="preserve"> Incapacidad  Total y temporal:</t>
    </r>
    <r>
      <rPr>
        <sz val="11"/>
        <rFont val="Arial"/>
        <family val="2"/>
      </rPr>
      <t xml:space="preserve"> Incapacidad mayor a 30 dias</t>
    </r>
  </si>
  <si>
    <t>Condición</t>
  </si>
  <si>
    <t>Puntaje</t>
  </si>
  <si>
    <t>SE OTORGA UN LÍMITE ADICIONAL DE $20.000.000. DE ACUERDO AL CUADRO 2 ADJUNTO.</t>
  </si>
  <si>
    <t>Prima a cobrar para cursos de Extensión  $5000 por periodo académico, conforme al acuerdo 018 de 2011
Número de Estudiantes de Cursos por Extensión 3.000</t>
  </si>
  <si>
    <r>
      <t xml:space="preserve">Hasta $ 20.100.000, </t>
    </r>
    <r>
      <rPr>
        <b/>
        <sz val="11"/>
        <rFont val="Arial"/>
        <family val="2"/>
      </rPr>
      <t xml:space="preserve">Desempleo involuntario: </t>
    </r>
    <r>
      <rPr>
        <sz val="11"/>
        <rFont val="Arial"/>
        <family val="2"/>
      </rPr>
      <t>Contrato a termino indefinido y con antigüedad mayor a 2 meses.</t>
    </r>
    <r>
      <rPr>
        <b/>
        <sz val="11"/>
        <rFont val="Arial"/>
        <family val="2"/>
      </rPr>
      <t xml:space="preserve"> Incapacidad  Total y temporal:</t>
    </r>
    <r>
      <rPr>
        <sz val="11"/>
        <rFont val="Arial"/>
        <family val="2"/>
      </rPr>
      <t xml:space="preserve"> Incapacidad mayor a 30 dias</t>
    </r>
  </si>
  <si>
    <t>NUMERAL 1.21 FORMA DE PAGO</t>
  </si>
  <si>
    <t>Indicar el descuento que se otorga si las primas son canceladas dentro de los 30 días posteriores a la iniciación de la vigencia</t>
  </si>
  <si>
    <t>SE OTORGA UN DESCUENTO DEL 2% POR PAGO DENTRO DE LOS 30 DÍAS POSTERIORES A LA INICIACIÓN DE LA VIGENCIA</t>
  </si>
  <si>
    <t>PRIMA NETA</t>
  </si>
  <si>
    <t>DIAS</t>
  </si>
  <si>
    <t>PUNTOS</t>
  </si>
  <si>
    <t>CUADRO RESUMEN DE PUNTAJES</t>
  </si>
  <si>
    <t>CALIFICACION GRUPOS</t>
  </si>
  <si>
    <t>RAMO</t>
  </si>
  <si>
    <t>Grupo 1</t>
  </si>
  <si>
    <t>Total Grupo 1</t>
  </si>
  <si>
    <t>SEGUROS DEL ESTADO</t>
  </si>
  <si>
    <t>CUADRO RESUMEN DE PRIMAS Y PUNTAJES</t>
  </si>
  <si>
    <t>GRUPO No. 1</t>
  </si>
  <si>
    <t>Valor de la Prima Anual  Con Iva</t>
  </si>
  <si>
    <t>PUNTAJE</t>
  </si>
  <si>
    <t>% de Participación</t>
  </si>
  <si>
    <t xml:space="preserve"> RAMOS</t>
  </si>
  <si>
    <t>SUBTOTAL SEGUROS GENERALES</t>
  </si>
  <si>
    <t>CUADRO RESUMEN DE PUNTAJES POR RAMO</t>
  </si>
  <si>
    <t>CONCEPTO</t>
  </si>
  <si>
    <t>PUNTAJE MÁXIMO</t>
  </si>
  <si>
    <t>Factor Económico</t>
  </si>
  <si>
    <t>Factor Técnico</t>
  </si>
  <si>
    <t>C- Cláusulas complementarias</t>
  </si>
  <si>
    <t>Total</t>
  </si>
  <si>
    <t>- Cláusulas complementarias</t>
  </si>
  <si>
    <t>ACCIDENTES PERSONALES ESTUDIANTES DE PREGRADO Y POSGRADO</t>
  </si>
  <si>
    <t xml:space="preserve">ACCIDENTES PERSONALES ESTUDIANTES DE CURSOS DE EXTENSIÓN </t>
  </si>
  <si>
    <t>ACCIDENTES PERSONALES DE CURSOS DE EXTENSIÓN</t>
  </si>
  <si>
    <t>ACCIDENTES PERSONALES DE ESTUDIANTES PREGRADO Y POSGRADO</t>
  </si>
  <si>
    <t>CONVOCATORIA 134 DE 2011</t>
  </si>
  <si>
    <t>A- Mayor Vigencia</t>
  </si>
  <si>
    <t>- Mayor Vigencia</t>
  </si>
</sst>
</file>

<file path=xl/styles.xml><?xml version="1.0" encoding="utf-8"?>
<styleSheet xmlns="http://schemas.openxmlformats.org/spreadsheetml/2006/main">
  <numFmts count="5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_-;\-* #,##0.00_-;_-* &quot;-&quot;??_-;_-@_-"/>
    <numFmt numFmtId="181" formatCode="_-* #,##0_-;\-* #,##0_-;_-* &quot;-&quot;??_-;_-@_-"/>
    <numFmt numFmtId="182" formatCode="_-* #,##0.0_-;\-* #,##0.0_-;_-* &quot;-&quot;??_-;_-@_-"/>
    <numFmt numFmtId="183" formatCode="&quot;$&quot;\ #,##0"/>
    <numFmt numFmtId="184" formatCode="&quot;$&quot;\ #,##0;[Red]\-&quot;$&quot;\ #,##0"/>
    <numFmt numFmtId="185" formatCode="_ [$€-2]\ * #,##0.00_ ;_ [$€-2]\ * \-#,##0.00_ ;_ [$€-2]\ * &quot;-&quot;??_ "/>
    <numFmt numFmtId="186" formatCode="_ &quot;$&quot;\ * #,##0_ ;_ &quot;$&quot;\ * \-#,##0_ ;_ &quot;$&quot;\ * &quot;-&quot;??_ ;_ @_ "/>
    <numFmt numFmtId="187" formatCode="_ &quot;$&quot;\ * #,##0.0_ ;_ &quot;$&quot;\ * \-#,##0.0_ ;_ &quot;$&quot;\ * &quot;-&quot;??_ ;_ @_ "/>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_ * #,##0.0_ ;_ * \-#,##0.0_ ;_ * &quot;-&quot;??_ ;_ @_ "/>
    <numFmt numFmtId="193" formatCode="_ * #,##0_ ;_ * \-#,##0_ ;_ * &quot;-&quot;??_ ;_ @_ "/>
    <numFmt numFmtId="194" formatCode="#,##0.00_ ;\-#,##0.00\ "/>
    <numFmt numFmtId="195" formatCode="0.0"/>
    <numFmt numFmtId="196" formatCode="_ * #,##0.000_ ;_ * \-#,##0.000_ ;_ * &quot;-&quot;??_ ;_ @_ "/>
    <numFmt numFmtId="197" formatCode="_ * #,##0.0000_ ;_ * \-#,##0.0000_ ;_ * &quot;-&quot;??_ ;_ @_ "/>
    <numFmt numFmtId="198" formatCode="#,##0.0_ ;\-#,##0.0\ "/>
    <numFmt numFmtId="199" formatCode="#,##0_ ;\-#,##0\ "/>
    <numFmt numFmtId="200" formatCode="_(&quot;$&quot;* #,##0.00_);_(&quot;$&quot;* \(#,##0.00\);_(&quot;$&quot;* &quot;-&quot;??_);_(@_)"/>
    <numFmt numFmtId="201" formatCode="_(&quot;$&quot;* #,##0_);_(&quot;$&quot;* \(#,##0\);_(&quot;$&quot;* &quot;-&quot;_);_(@_)"/>
    <numFmt numFmtId="202" formatCode="&quot;$&quot;\ #,##0.0;[Red]&quot;$&quot;\ #,##0.0"/>
    <numFmt numFmtId="203" formatCode="_(* #,##0_);_(* \(#,##0\);_(* &quot;-&quot;??_);_(@_)"/>
    <numFmt numFmtId="204" formatCode="[$-240A]dddd\,\ dd&quot; de &quot;mmmm&quot; de &quot;yyyy"/>
    <numFmt numFmtId="205" formatCode="_(* #,##0.0_);_(* \(#,##0.0\);_(* &quot;-&quot;??_);_(@_)"/>
    <numFmt numFmtId="206" formatCode="#,##0.0"/>
    <numFmt numFmtId="207" formatCode="0.000"/>
    <numFmt numFmtId="208" formatCode="0.0000"/>
    <numFmt numFmtId="209" formatCode="_ &quot;$&quot;\ * #,##0.000_ ;_ &quot;$&quot;\ * \-#,##0.000_ ;_ &quot;$&quot;\ * &quot;-&quot;??_ ;_ @_ "/>
    <numFmt numFmtId="210" formatCode="_ &quot;$&quot;\ * #,##0.0000_ ;_ &quot;$&quot;\ * \-#,##0.0000_ ;_ &quot;$&quot;\ * &quot;-&quot;??_ ;_ @_ "/>
    <numFmt numFmtId="211" formatCode="_ &quot;$&quot;\ * #,##0.00000_ ;_ &quot;$&quot;\ * \-#,##0.00000_ ;_ &quot;$&quot;\ * &quot;-&quot;??_ ;_ @_ "/>
    <numFmt numFmtId="212" formatCode="_ &quot;$&quot;\ * #,##0.000000_ ;_ &quot;$&quot;\ * \-#,##0.000000_ ;_ &quot;$&quot;\ * &quot;-&quot;??_ ;_ @_ "/>
    <numFmt numFmtId="213" formatCode="_(&quot;$&quot;\ * #,##0_);_(&quot;$&quot;\ * \(#,##0\);_(&quot;$&quot;\ * &quot;-&quot;??_);_(@_)"/>
    <numFmt numFmtId="214" formatCode="_-&quot;$&quot;\ * #,##0_-;\-&quot;$&quot;\ * #,##0_-;_-&quot;$&quot;\ * &quot;-&quot;??_-;_-@_-"/>
  </numFmts>
  <fonts count="71">
    <font>
      <sz val="10"/>
      <name val="Arial"/>
      <family val="0"/>
    </font>
    <font>
      <sz val="11"/>
      <color indexed="8"/>
      <name val="Calibri"/>
      <family val="2"/>
    </font>
    <font>
      <sz val="11"/>
      <name val="Arial"/>
      <family val="2"/>
    </font>
    <font>
      <b/>
      <sz val="11"/>
      <name val="Arial"/>
      <family val="2"/>
    </font>
    <font>
      <u val="single"/>
      <sz val="7.5"/>
      <color indexed="12"/>
      <name val="Arial"/>
      <family val="2"/>
    </font>
    <font>
      <u val="single"/>
      <sz val="7.5"/>
      <color indexed="36"/>
      <name val="Arial"/>
      <family val="2"/>
    </font>
    <font>
      <b/>
      <sz val="11"/>
      <color indexed="9"/>
      <name val="Arial"/>
      <family val="2"/>
    </font>
    <font>
      <b/>
      <sz val="10"/>
      <color indexed="9"/>
      <name val="Arial"/>
      <family val="2"/>
    </font>
    <font>
      <sz val="10.5"/>
      <name val="Arial"/>
      <family val="2"/>
    </font>
    <font>
      <b/>
      <sz val="10"/>
      <name val="Arial"/>
      <family val="2"/>
    </font>
    <font>
      <b/>
      <sz val="18"/>
      <name val="Arial"/>
      <family val="2"/>
    </font>
    <font>
      <b/>
      <sz val="12"/>
      <name val="Arial"/>
      <family val="2"/>
    </font>
    <font>
      <sz val="12"/>
      <name val="Arial"/>
      <family val="2"/>
    </font>
    <font>
      <b/>
      <sz val="14"/>
      <name val="Arial"/>
      <family val="2"/>
    </font>
    <font>
      <b/>
      <sz val="11"/>
      <name val="Century Gothic"/>
      <family val="2"/>
    </font>
    <font>
      <b/>
      <sz val="14"/>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indexed="9"/>
      <name val="Arial"/>
      <family val="2"/>
    </font>
    <font>
      <b/>
      <sz val="12"/>
      <color indexed="9"/>
      <name val="Arial"/>
      <family val="2"/>
    </font>
    <font>
      <b/>
      <sz val="14"/>
      <color indexed="9"/>
      <name val="Arial"/>
      <family val="2"/>
    </font>
    <font>
      <b/>
      <sz val="14"/>
      <color indexed="10"/>
      <name val="Arial"/>
      <family val="2"/>
    </font>
    <font>
      <b/>
      <sz val="11"/>
      <color indexed="10"/>
      <name val="Arial"/>
      <family val="2"/>
    </font>
    <font>
      <b/>
      <sz val="9"/>
      <color indexed="9"/>
      <name val="Arial"/>
      <family val="2"/>
    </font>
    <font>
      <b/>
      <sz val="16"/>
      <color indexed="9"/>
      <name val="Arial"/>
      <family val="2"/>
    </font>
    <font>
      <sz val="11"/>
      <color indexed="8"/>
      <name val="Arial"/>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Arial"/>
      <family val="2"/>
    </font>
    <font>
      <sz val="11"/>
      <color theme="0"/>
      <name val="Arial"/>
      <family val="2"/>
    </font>
    <font>
      <b/>
      <sz val="10"/>
      <color rgb="FFFFFFFF"/>
      <name val="Arial"/>
      <family val="2"/>
    </font>
    <font>
      <b/>
      <sz val="12"/>
      <color rgb="FFFFFFFF"/>
      <name val="Arial"/>
      <family val="2"/>
    </font>
    <font>
      <b/>
      <sz val="11"/>
      <color rgb="FFFFFFFF"/>
      <name val="Arial"/>
      <family val="2"/>
    </font>
    <font>
      <sz val="11"/>
      <color rgb="FFFFFFFF"/>
      <name val="Arial"/>
      <family val="2"/>
    </font>
    <font>
      <b/>
      <sz val="14"/>
      <color rgb="FFFFFFFF"/>
      <name val="Arial"/>
      <family val="2"/>
    </font>
    <font>
      <b/>
      <sz val="14"/>
      <color rgb="FFFF0000"/>
      <name val="Arial"/>
      <family val="2"/>
    </font>
    <font>
      <b/>
      <sz val="11"/>
      <color rgb="FFFF0000"/>
      <name val="Arial"/>
      <family val="2"/>
    </font>
    <font>
      <b/>
      <sz val="9"/>
      <color rgb="FFFFFFFF"/>
      <name val="Arial"/>
      <family val="2"/>
    </font>
    <font>
      <b/>
      <sz val="16"/>
      <color rgb="FFFFFFFF"/>
      <name val="Arial"/>
      <family val="2"/>
    </font>
    <font>
      <b/>
      <sz val="11"/>
      <color theme="1"/>
      <name val="Arial"/>
      <family val="2"/>
    </font>
    <font>
      <sz val="11"/>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theme="3" tint="0.39998000860214233"/>
        <bgColor indexed="64"/>
      </patternFill>
    </fill>
    <fill>
      <patternFill patternType="solid">
        <fgColor rgb="FFFF0000"/>
        <bgColor indexed="64"/>
      </patternFill>
    </fill>
    <fill>
      <patternFill patternType="solid">
        <fgColor theme="3" tint="0.5999900102615356"/>
        <bgColor indexed="64"/>
      </patternFill>
    </fill>
    <fill>
      <patternFill patternType="solid">
        <fgColor theme="0" tint="-0.0499799996614456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color indexed="63"/>
      </left>
      <right/>
      <top style="thin">
        <color indexed="63"/>
      </top>
      <bottom style="thin">
        <color indexed="63"/>
      </bottom>
    </border>
    <border>
      <left style="medium"/>
      <right style="thin"/>
      <top style="thin"/>
      <bottom style="thin"/>
    </border>
    <border>
      <left style="medium"/>
      <right style="thin"/>
      <top style="medium"/>
      <bottom style="thin"/>
    </border>
    <border>
      <left style="thin"/>
      <right style="medium"/>
      <top style="medium"/>
      <bottom style="thin"/>
    </border>
    <border>
      <left style="medium"/>
      <right style="thin"/>
      <top>
        <color indexed="63"/>
      </top>
      <bottom style="thin"/>
    </border>
    <border>
      <left style="medium"/>
      <right>
        <color indexed="63"/>
      </right>
      <top style="thin"/>
      <bottom style="medium"/>
    </border>
    <border>
      <left style="thin"/>
      <right style="medium"/>
      <top style="thin"/>
      <bottom style="medium"/>
    </border>
    <border>
      <left style="thin">
        <color indexed="63"/>
      </left>
      <right/>
      <top style="thin">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double"/>
      <right>
        <color indexed="8"/>
      </right>
      <top style="double"/>
      <bottom style="thin"/>
    </border>
    <border>
      <left>
        <color indexed="8"/>
      </left>
      <right>
        <color indexed="8"/>
      </right>
      <top style="double"/>
      <bottom style="thin"/>
    </border>
    <border>
      <left>
        <color indexed="8"/>
      </left>
      <right style="double"/>
      <top style="double"/>
      <bottom style="thin"/>
    </border>
    <border>
      <left style="double"/>
      <right>
        <color indexed="8"/>
      </right>
      <top style="thin"/>
      <bottom style="double"/>
    </border>
    <border>
      <left>
        <color indexed="8"/>
      </left>
      <right>
        <color indexed="8"/>
      </right>
      <top style="thin"/>
      <bottom style="double"/>
    </border>
    <border>
      <left>
        <color indexed="8"/>
      </left>
      <right style="double"/>
      <top style="thin"/>
      <bottom style="double"/>
    </border>
    <border>
      <left style="thin"/>
      <right style="thin"/>
      <top>
        <color indexed="8"/>
      </top>
      <bottom>
        <color indexed="8"/>
      </bottom>
    </border>
  </borders>
  <cellStyleXfs count="77">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185"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50" fillId="31" borderId="0" applyNumberFormat="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159">
    <xf numFmtId="0" fontId="0" fillId="0" borderId="0" xfId="0" applyAlignment="1">
      <alignment/>
    </xf>
    <xf numFmtId="0" fontId="2" fillId="0" borderId="0" xfId="0" applyFont="1" applyAlignment="1">
      <alignment vertical="top"/>
    </xf>
    <xf numFmtId="0" fontId="2" fillId="0" borderId="10" xfId="57" applyFont="1" applyFill="1" applyBorder="1" applyAlignment="1">
      <alignment horizontal="left" vertical="top"/>
    </xf>
    <xf numFmtId="44" fontId="2" fillId="0" borderId="11" xfId="53" applyNumberFormat="1" applyFont="1" applyFill="1" applyBorder="1" applyAlignment="1">
      <alignment horizontal="center" vertical="top"/>
    </xf>
    <xf numFmtId="0" fontId="2" fillId="0" borderId="12" xfId="57" applyFont="1" applyFill="1" applyBorder="1" applyAlignment="1">
      <alignment horizontal="left" vertical="top"/>
    </xf>
    <xf numFmtId="0" fontId="2" fillId="0" borderId="13" xfId="57" applyFont="1" applyFill="1" applyBorder="1" applyAlignment="1">
      <alignment horizontal="left" vertical="top" wrapText="1"/>
    </xf>
    <xf numFmtId="0" fontId="3" fillId="0" borderId="13" xfId="57" applyFont="1" applyFill="1" applyBorder="1" applyAlignment="1">
      <alignment horizontal="left" vertical="top" wrapText="1"/>
    </xf>
    <xf numFmtId="4" fontId="0" fillId="0" borderId="11" xfId="65" applyNumberFormat="1" applyFont="1" applyFill="1" applyBorder="1" applyAlignment="1">
      <alignment horizontal="justify" vertical="center" wrapText="1"/>
    </xf>
    <xf numFmtId="0" fontId="3" fillId="0" borderId="11" xfId="63" applyFont="1" applyFill="1" applyBorder="1" applyAlignment="1">
      <alignment vertical="top" wrapText="1"/>
      <protection/>
    </xf>
    <xf numFmtId="4" fontId="0" fillId="0" borderId="11" xfId="65" applyNumberFormat="1" applyFont="1" applyFill="1" applyBorder="1" applyAlignment="1">
      <alignment horizontal="center" vertical="center" wrapText="1"/>
    </xf>
    <xf numFmtId="0" fontId="7" fillId="33" borderId="14" xfId="63" applyFont="1" applyFill="1" applyBorder="1" applyAlignment="1">
      <alignment horizontal="center" vertical="center" wrapText="1"/>
      <protection/>
    </xf>
    <xf numFmtId="0" fontId="7" fillId="33" borderId="15" xfId="65" applyFont="1" applyFill="1" applyBorder="1" applyAlignment="1">
      <alignment vertical="center" wrapText="1"/>
    </xf>
    <xf numFmtId="0" fontId="7" fillId="33" borderId="16" xfId="65" applyFont="1" applyFill="1" applyBorder="1" applyAlignment="1">
      <alignment vertical="center" wrapText="1"/>
    </xf>
    <xf numFmtId="0" fontId="8" fillId="0" borderId="0" xfId="63" applyFont="1" applyFill="1" applyBorder="1" applyAlignment="1">
      <alignment horizontal="justify" vertical="center" wrapText="1"/>
      <protection/>
    </xf>
    <xf numFmtId="4" fontId="0" fillId="0" borderId="0" xfId="65" applyNumberFormat="1" applyFont="1" applyFill="1" applyBorder="1" applyAlignment="1">
      <alignment horizontal="justify" vertical="center" wrapText="1"/>
    </xf>
    <xf numFmtId="0" fontId="3" fillId="0" borderId="17" xfId="63" applyFont="1" applyFill="1" applyBorder="1" applyAlignment="1">
      <alignment vertical="top" wrapText="1"/>
      <protection/>
    </xf>
    <xf numFmtId="0" fontId="3" fillId="0" borderId="11" xfId="63" applyFont="1" applyBorder="1" applyAlignment="1">
      <alignment horizontal="justify" vertical="top" wrapText="1"/>
      <protection/>
    </xf>
    <xf numFmtId="0" fontId="2" fillId="0" borderId="0" xfId="0" applyFont="1" applyAlignment="1">
      <alignment horizontal="center" vertical="center"/>
    </xf>
    <xf numFmtId="0" fontId="2" fillId="0" borderId="11" xfId="0" applyFont="1" applyBorder="1" applyAlignment="1">
      <alignment horizontal="center" vertical="center"/>
    </xf>
    <xf numFmtId="0" fontId="8" fillId="34" borderId="18" xfId="63" applyFont="1" applyFill="1" applyBorder="1" applyAlignment="1">
      <alignment horizontal="justify" vertical="center" wrapText="1"/>
      <protection/>
    </xf>
    <xf numFmtId="4" fontId="0" fillId="34" borderId="19" xfId="65" applyNumberFormat="1" applyFont="1" applyFill="1" applyBorder="1" applyAlignment="1">
      <alignment horizontal="justify" vertical="center" wrapText="1"/>
    </xf>
    <xf numFmtId="0" fontId="9" fillId="19" borderId="11" xfId="65" applyFont="1" applyFill="1" applyBorder="1" applyAlignment="1">
      <alignment vertical="center" wrapText="1"/>
    </xf>
    <xf numFmtId="4" fontId="9" fillId="19" borderId="11" xfId="65" applyNumberFormat="1" applyFont="1" applyFill="1" applyBorder="1" applyAlignment="1">
      <alignment horizontal="center" vertical="center" wrapText="1"/>
    </xf>
    <xf numFmtId="3" fontId="9" fillId="19" borderId="11" xfId="65" applyNumberFormat="1" applyFont="1" applyFill="1" applyBorder="1" applyAlignment="1">
      <alignment horizontal="center" vertical="center" wrapText="1"/>
    </xf>
    <xf numFmtId="0" fontId="2" fillId="19" borderId="11" xfId="0" applyFont="1" applyFill="1" applyBorder="1" applyAlignment="1">
      <alignment vertical="top"/>
    </xf>
    <xf numFmtId="0" fontId="58" fillId="33" borderId="11" xfId="0" applyFont="1" applyFill="1" applyBorder="1" applyAlignment="1">
      <alignment horizontal="center" vertical="top"/>
    </xf>
    <xf numFmtId="0" fontId="59" fillId="33" borderId="11" xfId="0" applyFont="1" applyFill="1" applyBorder="1" applyAlignment="1">
      <alignment horizontal="center" vertical="top"/>
    </xf>
    <xf numFmtId="44" fontId="2" fillId="0" borderId="10" xfId="53" applyNumberFormat="1" applyFont="1" applyFill="1" applyBorder="1" applyAlignment="1">
      <alignment horizontal="center" vertical="top"/>
    </xf>
    <xf numFmtId="44" fontId="2" fillId="0" borderId="13" xfId="53" applyNumberFormat="1" applyFont="1" applyBorder="1" applyAlignment="1">
      <alignment horizontal="center" vertical="top" wrapText="1"/>
    </xf>
    <xf numFmtId="0" fontId="2" fillId="0" borderId="13" xfId="57" applyFont="1" applyBorder="1" applyAlignment="1">
      <alignment horizontal="center" vertical="top" wrapText="1"/>
    </xf>
    <xf numFmtId="213" fontId="2" fillId="0" borderId="13" xfId="53" applyNumberFormat="1" applyFont="1" applyBorder="1" applyAlignment="1">
      <alignment horizontal="center" vertical="top" wrapText="1"/>
    </xf>
    <xf numFmtId="0" fontId="3" fillId="0" borderId="20" xfId="57" applyFont="1" applyFill="1" applyBorder="1" applyAlignment="1">
      <alignment horizontal="left" vertical="top" wrapText="1"/>
    </xf>
    <xf numFmtId="213" fontId="2" fillId="0" borderId="20" xfId="53" applyNumberFormat="1" applyFont="1" applyBorder="1" applyAlignment="1">
      <alignment horizontal="center" vertical="top" wrapText="1"/>
    </xf>
    <xf numFmtId="0" fontId="7" fillId="33" borderId="10" xfId="63" applyFont="1" applyFill="1" applyBorder="1" applyAlignment="1">
      <alignment horizontal="center" vertical="center" wrapText="1"/>
      <protection/>
    </xf>
    <xf numFmtId="0" fontId="59" fillId="33" borderId="10" xfId="0" applyFont="1" applyFill="1" applyBorder="1" applyAlignment="1">
      <alignment vertical="top"/>
    </xf>
    <xf numFmtId="4" fontId="0" fillId="0" borderId="10" xfId="65" applyNumberFormat="1" applyFont="1" applyFill="1" applyBorder="1" applyAlignment="1">
      <alignment horizontal="justify" vertical="center" wrapText="1"/>
    </xf>
    <xf numFmtId="4" fontId="0" fillId="0" borderId="10" xfId="65" applyNumberFormat="1" applyFont="1" applyFill="1" applyBorder="1" applyAlignment="1">
      <alignment horizontal="center" vertical="center" wrapText="1"/>
    </xf>
    <xf numFmtId="0" fontId="58" fillId="33" borderId="11" xfId="0" applyFont="1" applyFill="1" applyBorder="1" applyAlignment="1">
      <alignment horizontal="center" vertical="center"/>
    </xf>
    <xf numFmtId="0" fontId="2" fillId="0" borderId="11" xfId="57" applyFont="1" applyFill="1" applyBorder="1" applyAlignment="1">
      <alignment horizontal="left" vertical="top"/>
    </xf>
    <xf numFmtId="0" fontId="3" fillId="19" borderId="11" xfId="0" applyFont="1" applyFill="1" applyBorder="1" applyAlignment="1">
      <alignment horizontal="center" vertical="center"/>
    </xf>
    <xf numFmtId="0" fontId="0" fillId="0" borderId="0" xfId="0" applyFont="1" applyBorder="1" applyAlignment="1">
      <alignment/>
    </xf>
    <xf numFmtId="0" fontId="60" fillId="35" borderId="11" xfId="0" applyFont="1" applyFill="1" applyBorder="1" applyAlignment="1">
      <alignment horizontal="center" vertical="center"/>
    </xf>
    <xf numFmtId="0" fontId="9" fillId="36" borderId="11" xfId="0" applyFont="1" applyFill="1" applyBorder="1" applyAlignment="1">
      <alignment horizontal="center" vertical="center"/>
    </xf>
    <xf numFmtId="0" fontId="9" fillId="36" borderId="11" xfId="0" applyFont="1" applyFill="1" applyBorder="1" applyAlignment="1">
      <alignment horizontal="center" vertical="center" wrapText="1"/>
    </xf>
    <xf numFmtId="0" fontId="0" fillId="36" borderId="0" xfId="0" applyFont="1" applyFill="1" applyBorder="1" applyAlignment="1">
      <alignment/>
    </xf>
    <xf numFmtId="3" fontId="0" fillId="0" borderId="11" xfId="0" applyNumberFormat="1" applyFont="1" applyBorder="1" applyAlignment="1">
      <alignment horizontal="center"/>
    </xf>
    <xf numFmtId="0" fontId="9" fillId="0" borderId="11" xfId="0" applyFont="1" applyBorder="1" applyAlignment="1">
      <alignment horizontal="center" vertical="center"/>
    </xf>
    <xf numFmtId="3" fontId="11" fillId="0" borderId="11" xfId="0" applyNumberFormat="1" applyFont="1" applyBorder="1" applyAlignment="1">
      <alignment horizontal="center"/>
    </xf>
    <xf numFmtId="0" fontId="0" fillId="0" borderId="0" xfId="0" applyFont="1" applyBorder="1" applyAlignment="1">
      <alignment/>
    </xf>
    <xf numFmtId="0" fontId="60" fillId="37" borderId="11" xfId="0" applyFont="1" applyFill="1" applyBorder="1" applyAlignment="1">
      <alignment horizontal="center" vertical="center" wrapText="1"/>
    </xf>
    <xf numFmtId="0" fontId="13" fillId="0" borderId="0" xfId="0" applyFont="1" applyBorder="1" applyAlignment="1">
      <alignment horizontal="center"/>
    </xf>
    <xf numFmtId="3" fontId="61" fillId="35" borderId="11" xfId="0" applyNumberFormat="1" applyFont="1" applyFill="1" applyBorder="1" applyAlignment="1">
      <alignment horizontal="centerContinuous" vertical="center" wrapText="1"/>
    </xf>
    <xf numFmtId="186" fontId="0" fillId="36" borderId="11" xfId="51" applyNumberFormat="1" applyFont="1" applyFill="1" applyBorder="1" applyAlignment="1">
      <alignment horizontal="center" vertical="center" wrapText="1"/>
    </xf>
    <xf numFmtId="3" fontId="0" fillId="36" borderId="11" xfId="49" applyNumberFormat="1" applyFont="1" applyFill="1" applyBorder="1" applyAlignment="1">
      <alignment horizontal="center" vertical="center" wrapText="1"/>
    </xf>
    <xf numFmtId="9" fontId="0" fillId="36" borderId="11" xfId="0" applyNumberFormat="1" applyFont="1" applyFill="1" applyBorder="1" applyAlignment="1">
      <alignment horizontal="center"/>
    </xf>
    <xf numFmtId="3" fontId="9" fillId="36" borderId="11" xfId="0" applyNumberFormat="1" applyFont="1" applyFill="1" applyBorder="1" applyAlignment="1">
      <alignment vertical="center" wrapText="1"/>
    </xf>
    <xf numFmtId="214" fontId="9" fillId="36" borderId="11" xfId="51" applyNumberFormat="1" applyFont="1" applyFill="1" applyBorder="1" applyAlignment="1">
      <alignment horizontal="center" vertical="center" wrapText="1"/>
    </xf>
    <xf numFmtId="3" fontId="9" fillId="36" borderId="11" xfId="0" applyNumberFormat="1" applyFont="1" applyFill="1" applyBorder="1" applyAlignment="1">
      <alignment horizontal="center" vertical="center" wrapText="1"/>
    </xf>
    <xf numFmtId="0" fontId="0" fillId="0" borderId="0" xfId="0" applyFont="1" applyBorder="1" applyAlignment="1">
      <alignment/>
    </xf>
    <xf numFmtId="4" fontId="0" fillId="0" borderId="0" xfId="0" applyNumberFormat="1" applyFont="1" applyBorder="1" applyAlignment="1">
      <alignment/>
    </xf>
    <xf numFmtId="0" fontId="11" fillId="0" borderId="21" xfId="0" applyFont="1" applyBorder="1" applyAlignment="1">
      <alignment horizontal="center"/>
    </xf>
    <xf numFmtId="0" fontId="61" fillId="38" borderId="11" xfId="0" applyFont="1" applyFill="1" applyBorder="1" applyAlignment="1">
      <alignment horizontal="center" vertical="center" wrapText="1"/>
    </xf>
    <xf numFmtId="0" fontId="11" fillId="0" borderId="11" xfId="0" applyFont="1" applyBorder="1" applyAlignment="1">
      <alignment vertical="center"/>
    </xf>
    <xf numFmtId="3" fontId="62" fillId="35" borderId="11" xfId="0" applyNumberFormat="1" applyFont="1" applyFill="1" applyBorder="1" applyAlignment="1">
      <alignment horizontal="center" vertical="center"/>
    </xf>
    <xf numFmtId="4" fontId="3" fillId="36" borderId="11" xfId="0" applyNumberFormat="1" applyFont="1" applyFill="1" applyBorder="1" applyAlignment="1">
      <alignment horizontal="center" vertical="center"/>
    </xf>
    <xf numFmtId="0" fontId="12" fillId="0" borderId="11" xfId="0" applyFont="1" applyBorder="1" applyAlignment="1">
      <alignment vertical="center"/>
    </xf>
    <xf numFmtId="3" fontId="63" fillId="35" borderId="11" xfId="0" applyNumberFormat="1" applyFont="1" applyFill="1" applyBorder="1" applyAlignment="1">
      <alignment horizontal="center" vertical="center"/>
    </xf>
    <xf numFmtId="3" fontId="2" fillId="0" borderId="11" xfId="0" applyNumberFormat="1" applyFont="1" applyBorder="1" applyAlignment="1">
      <alignment horizontal="center" vertical="center"/>
    </xf>
    <xf numFmtId="3" fontId="2" fillId="0" borderId="11" xfId="0" applyNumberFormat="1" applyFont="1" applyFill="1" applyBorder="1" applyAlignment="1">
      <alignment horizontal="center" vertical="center"/>
    </xf>
    <xf numFmtId="0" fontId="13" fillId="0" borderId="11" xfId="0" applyFont="1" applyBorder="1" applyAlignment="1">
      <alignment vertical="center"/>
    </xf>
    <xf numFmtId="3" fontId="64" fillId="35" borderId="11" xfId="0" applyNumberFormat="1" applyFont="1" applyFill="1" applyBorder="1" applyAlignment="1">
      <alignment horizontal="center" vertical="center"/>
    </xf>
    <xf numFmtId="0" fontId="12" fillId="0" borderId="11" xfId="0" applyFont="1" applyBorder="1" applyAlignment="1" quotePrefix="1">
      <alignment vertical="center"/>
    </xf>
    <xf numFmtId="3" fontId="3" fillId="0" borderId="11" xfId="0" applyNumberFormat="1" applyFont="1" applyFill="1" applyBorder="1" applyAlignment="1">
      <alignment horizontal="center" vertical="center"/>
    </xf>
    <xf numFmtId="0" fontId="0" fillId="0" borderId="11" xfId="0" applyBorder="1" applyAlignment="1">
      <alignment horizontal="left" vertical="center" wrapText="1"/>
    </xf>
    <xf numFmtId="0" fontId="0" fillId="0" borderId="11" xfId="0" applyBorder="1" applyAlignment="1">
      <alignment horizontal="left" vertical="center"/>
    </xf>
    <xf numFmtId="0" fontId="65" fillId="0" borderId="0" xfId="64" applyFont="1" applyFill="1" applyBorder="1" applyAlignment="1">
      <alignment vertical="center" wrapText="1"/>
      <protection/>
    </xf>
    <xf numFmtId="0" fontId="66" fillId="0" borderId="0" xfId="60" applyFont="1" applyBorder="1" applyAlignment="1">
      <alignment vertical="top" wrapText="1"/>
      <protection/>
    </xf>
    <xf numFmtId="3" fontId="67" fillId="37" borderId="11" xfId="0" applyNumberFormat="1" applyFont="1" applyFill="1" applyBorder="1" applyAlignment="1">
      <alignment horizontal="center" vertical="center" wrapText="1"/>
    </xf>
    <xf numFmtId="0" fontId="60" fillId="37" borderId="10" xfId="0" applyFont="1" applyFill="1" applyBorder="1" applyAlignment="1">
      <alignment vertical="center" wrapText="1"/>
    </xf>
    <xf numFmtId="3" fontId="68" fillId="37" borderId="11" xfId="0" applyNumberFormat="1" applyFont="1" applyFill="1" applyBorder="1" applyAlignment="1">
      <alignment horizontal="center" vertical="center" wrapText="1"/>
    </xf>
    <xf numFmtId="0" fontId="58" fillId="33" borderId="11" xfId="60" applyFont="1" applyFill="1" applyBorder="1" applyAlignment="1">
      <alignment horizontal="center" vertical="top" wrapText="1"/>
      <protection/>
    </xf>
    <xf numFmtId="0" fontId="58" fillId="33" borderId="10" xfId="60" applyFont="1" applyFill="1" applyBorder="1" applyAlignment="1">
      <alignment horizontal="center" vertical="top" wrapText="1"/>
      <protection/>
    </xf>
    <xf numFmtId="0" fontId="58" fillId="33" borderId="22" xfId="60" applyFont="1" applyFill="1" applyBorder="1" applyAlignment="1">
      <alignment horizontal="center" vertical="top" wrapText="1"/>
      <protection/>
    </xf>
    <xf numFmtId="0" fontId="69" fillId="13" borderId="10" xfId="60" applyFont="1" applyFill="1" applyBorder="1" applyAlignment="1">
      <alignment horizontal="center" vertical="center" wrapText="1"/>
      <protection/>
    </xf>
    <xf numFmtId="0" fontId="69" fillId="13" borderId="22" xfId="60" applyFont="1" applyFill="1" applyBorder="1" applyAlignment="1">
      <alignment horizontal="center" vertical="center" wrapText="1"/>
      <protection/>
    </xf>
    <xf numFmtId="0" fontId="3" fillId="0" borderId="11" xfId="57" applyFont="1" applyFill="1" applyBorder="1" applyAlignment="1">
      <alignment horizontal="left" vertical="top" wrapText="1"/>
    </xf>
    <xf numFmtId="0" fontId="13" fillId="0" borderId="21" xfId="64" applyFont="1" applyFill="1" applyBorder="1" applyAlignment="1">
      <alignment horizontal="center" vertical="center" wrapText="1"/>
      <protection/>
    </xf>
    <xf numFmtId="44" fontId="2" fillId="0" borderId="23" xfId="53" applyNumberFormat="1" applyFont="1" applyBorder="1" applyAlignment="1">
      <alignment horizontal="center" vertical="top" wrapText="1"/>
    </xf>
    <xf numFmtId="0" fontId="3" fillId="0" borderId="11" xfId="60" applyFont="1" applyBorder="1" applyAlignment="1">
      <alignment horizontal="center" vertical="top" wrapText="1"/>
      <protection/>
    </xf>
    <xf numFmtId="0" fontId="3" fillId="0" borderId="24" xfId="60" applyFont="1" applyBorder="1" applyAlignment="1">
      <alignment horizontal="center" vertical="top" wrapText="1"/>
      <protection/>
    </xf>
    <xf numFmtId="0" fontId="3" fillId="0" borderId="25" xfId="60" applyFont="1" applyBorder="1" applyAlignment="1">
      <alignment horizontal="center" vertical="top" wrapText="1"/>
      <protection/>
    </xf>
    <xf numFmtId="0" fontId="3" fillId="0" borderId="26" xfId="60" applyFont="1" applyBorder="1" applyAlignment="1">
      <alignment horizontal="center" vertical="top" wrapText="1"/>
      <protection/>
    </xf>
    <xf numFmtId="0" fontId="3" fillId="0" borderId="0" xfId="60" applyFont="1" applyBorder="1" applyAlignment="1">
      <alignment horizontal="center" vertical="top" wrapText="1"/>
      <protection/>
    </xf>
    <xf numFmtId="0" fontId="70" fillId="0" borderId="11" xfId="60" applyFont="1" applyBorder="1" applyAlignment="1">
      <alignment horizontal="center" vertical="top" wrapText="1"/>
      <protection/>
    </xf>
    <xf numFmtId="0" fontId="70" fillId="0" borderId="10" xfId="60" applyFont="1" applyBorder="1" applyAlignment="1">
      <alignment horizontal="center" vertical="top" wrapText="1"/>
      <protection/>
    </xf>
    <xf numFmtId="0" fontId="70" fillId="0" borderId="27" xfId="60" applyFont="1" applyBorder="1" applyAlignment="1">
      <alignment horizontal="center" vertical="top" wrapText="1"/>
      <protection/>
    </xf>
    <xf numFmtId="0" fontId="70" fillId="0" borderId="22" xfId="60" applyFont="1" applyBorder="1" applyAlignment="1">
      <alignment horizontal="center" vertical="top" wrapText="1"/>
      <protection/>
    </xf>
    <xf numFmtId="0" fontId="2" fillId="0" borderId="11" xfId="57" applyFont="1" applyFill="1" applyBorder="1" applyAlignment="1">
      <alignment horizontal="left" vertical="top" wrapText="1"/>
    </xf>
    <xf numFmtId="44" fontId="2" fillId="0" borderId="11" xfId="53" applyNumberFormat="1" applyFont="1" applyFill="1" applyBorder="1" applyAlignment="1">
      <alignment horizontal="center" vertical="top"/>
    </xf>
    <xf numFmtId="44" fontId="2" fillId="0" borderId="11" xfId="53" applyNumberFormat="1" applyFont="1" applyBorder="1" applyAlignment="1">
      <alignment horizontal="center" vertical="top" wrapText="1"/>
    </xf>
    <xf numFmtId="0" fontId="70" fillId="0" borderId="11" xfId="60" applyFont="1" applyBorder="1" applyAlignment="1">
      <alignment horizontal="left" vertical="top" wrapText="1"/>
      <protection/>
    </xf>
    <xf numFmtId="0" fontId="0" fillId="0" borderId="22" xfId="0" applyBorder="1" applyAlignment="1">
      <alignment/>
    </xf>
    <xf numFmtId="0" fontId="58" fillId="39" borderId="10" xfId="60" applyFont="1" applyFill="1" applyBorder="1" applyAlignment="1">
      <alignment horizontal="center" vertical="center" wrapText="1"/>
      <protection/>
    </xf>
    <xf numFmtId="0" fontId="58" fillId="39" borderId="22" xfId="60" applyFont="1" applyFill="1" applyBorder="1" applyAlignment="1">
      <alignment horizontal="center" vertical="center" wrapText="1"/>
      <protection/>
    </xf>
    <xf numFmtId="0" fontId="6" fillId="33" borderId="10" xfId="57" applyFont="1" applyFill="1" applyBorder="1" applyAlignment="1">
      <alignment horizontal="center" vertical="top"/>
    </xf>
    <xf numFmtId="0" fontId="6" fillId="33" borderId="27" xfId="57" applyFont="1" applyFill="1" applyBorder="1" applyAlignment="1">
      <alignment horizontal="center" vertical="top"/>
    </xf>
    <xf numFmtId="0" fontId="6" fillId="33" borderId="22" xfId="57" applyFont="1" applyFill="1" applyBorder="1" applyAlignment="1">
      <alignment horizontal="center" vertical="top"/>
    </xf>
    <xf numFmtId="0" fontId="58" fillId="33" borderId="11" xfId="57" applyFont="1" applyFill="1" applyBorder="1" applyAlignment="1">
      <alignment horizontal="center" vertical="top" wrapText="1"/>
    </xf>
    <xf numFmtId="0" fontId="6" fillId="33" borderId="11" xfId="63" applyFont="1" applyFill="1" applyBorder="1" applyAlignment="1">
      <alignment horizontal="center" vertical="center" wrapText="1"/>
      <protection/>
    </xf>
    <xf numFmtId="0" fontId="8" fillId="0" borderId="11" xfId="63" applyFont="1" applyFill="1" applyBorder="1" applyAlignment="1">
      <alignment horizontal="center" vertical="center" wrapText="1"/>
      <protection/>
    </xf>
    <xf numFmtId="0" fontId="6" fillId="33" borderId="11" xfId="57" applyFont="1" applyFill="1" applyBorder="1" applyAlignment="1">
      <alignment horizontal="center" vertical="top"/>
    </xf>
    <xf numFmtId="9" fontId="2" fillId="0" borderId="11" xfId="57" applyNumberFormat="1" applyFont="1" applyFill="1" applyBorder="1" applyAlignment="1">
      <alignment horizontal="center" vertical="top" wrapText="1"/>
    </xf>
    <xf numFmtId="0" fontId="2" fillId="0" borderId="11" xfId="0" applyFont="1" applyBorder="1" applyAlignment="1">
      <alignment horizontal="center" vertical="top" wrapText="1"/>
    </xf>
    <xf numFmtId="186" fontId="3" fillId="0" borderId="11" xfId="51" applyNumberFormat="1" applyFont="1" applyBorder="1" applyAlignment="1">
      <alignment horizontal="center" vertical="top" wrapText="1"/>
    </xf>
    <xf numFmtId="0" fontId="3" fillId="0" borderId="11" xfId="0" applyFont="1" applyBorder="1" applyAlignment="1">
      <alignment horizontal="center" vertical="top" wrapText="1"/>
    </xf>
    <xf numFmtId="0" fontId="3" fillId="19" borderId="10" xfId="0" applyFont="1" applyFill="1" applyBorder="1" applyAlignment="1">
      <alignment horizontal="center" vertical="center" wrapText="1"/>
    </xf>
    <xf numFmtId="0" fontId="3" fillId="19" borderId="22" xfId="0" applyFont="1" applyFill="1" applyBorder="1" applyAlignment="1">
      <alignment horizontal="center" vertical="center" wrapText="1"/>
    </xf>
    <xf numFmtId="0" fontId="58" fillId="33" borderId="10" xfId="57" applyFont="1" applyFill="1" applyBorder="1" applyAlignment="1">
      <alignment horizontal="center" vertical="top" wrapText="1"/>
    </xf>
    <xf numFmtId="0" fontId="58" fillId="33" borderId="27" xfId="57" applyFont="1" applyFill="1" applyBorder="1" applyAlignment="1">
      <alignment horizontal="center" vertical="top" wrapText="1"/>
    </xf>
    <xf numFmtId="0" fontId="58" fillId="33" borderId="22" xfId="57" applyFont="1" applyFill="1" applyBorder="1" applyAlignment="1">
      <alignment horizontal="center" vertical="top" wrapText="1"/>
    </xf>
    <xf numFmtId="0" fontId="58" fillId="33" borderId="10" xfId="60" applyFont="1" applyFill="1" applyBorder="1" applyAlignment="1">
      <alignment horizontal="center" vertical="center" wrapText="1"/>
      <protection/>
    </xf>
    <xf numFmtId="0" fontId="58" fillId="33" borderId="22" xfId="60" applyFont="1" applyFill="1" applyBorder="1" applyAlignment="1">
      <alignment horizontal="center" vertical="center" wrapText="1"/>
      <protection/>
    </xf>
    <xf numFmtId="0" fontId="69" fillId="13" borderId="12" xfId="60" applyFont="1" applyFill="1" applyBorder="1" applyAlignment="1">
      <alignment horizontal="center" vertical="center" wrapText="1"/>
      <protection/>
    </xf>
    <xf numFmtId="0" fontId="69" fillId="13" borderId="28" xfId="60" applyFont="1" applyFill="1" applyBorder="1" applyAlignment="1">
      <alignment horizontal="center" vertical="center" wrapText="1"/>
      <protection/>
    </xf>
    <xf numFmtId="0" fontId="66" fillId="0" borderId="0" xfId="60" applyFont="1" applyBorder="1" applyAlignment="1">
      <alignment horizontal="center" vertical="top" wrapText="1"/>
      <protection/>
    </xf>
    <xf numFmtId="0" fontId="13" fillId="0" borderId="0" xfId="64" applyFont="1" applyFill="1" applyBorder="1" applyAlignment="1">
      <alignment horizontal="center" vertical="center" wrapText="1"/>
      <protection/>
    </xf>
    <xf numFmtId="0" fontId="2" fillId="0" borderId="11" xfId="0" applyFont="1" applyBorder="1" applyAlignment="1">
      <alignment horizontal="center" vertical="top"/>
    </xf>
    <xf numFmtId="183" fontId="9" fillId="40" borderId="11" xfId="0" applyNumberFormat="1" applyFont="1" applyFill="1" applyBorder="1" applyAlignment="1">
      <alignment horizontal="center" vertical="center"/>
    </xf>
    <xf numFmtId="0" fontId="3" fillId="40" borderId="11" xfId="0" applyFont="1" applyFill="1" applyBorder="1" applyAlignment="1">
      <alignment horizontal="center" vertical="center" wrapText="1"/>
    </xf>
    <xf numFmtId="0" fontId="3" fillId="13" borderId="11" xfId="0" applyFont="1" applyFill="1" applyBorder="1" applyAlignment="1">
      <alignment horizontal="center" vertical="center" wrapText="1"/>
    </xf>
    <xf numFmtId="9" fontId="2" fillId="0" borderId="29" xfId="57" applyNumberFormat="1" applyFont="1" applyFill="1" applyBorder="1" applyAlignment="1">
      <alignment horizontal="center" vertical="top" wrapText="1"/>
    </xf>
    <xf numFmtId="0" fontId="3" fillId="6" borderId="11" xfId="0" applyFont="1" applyFill="1" applyBorder="1" applyAlignment="1">
      <alignment horizontal="center" vertical="center"/>
    </xf>
    <xf numFmtId="0" fontId="6" fillId="33" borderId="10" xfId="63" applyFont="1" applyFill="1" applyBorder="1" applyAlignment="1">
      <alignment horizontal="center" vertical="center" wrapText="1"/>
      <protection/>
    </xf>
    <xf numFmtId="0" fontId="6" fillId="33" borderId="27" xfId="63" applyFont="1" applyFill="1" applyBorder="1" applyAlignment="1">
      <alignment horizontal="center" vertical="center" wrapText="1"/>
      <protection/>
    </xf>
    <xf numFmtId="0" fontId="6" fillId="33" borderId="22" xfId="63" applyFont="1" applyFill="1" applyBorder="1" applyAlignment="1">
      <alignment horizontal="center" vertical="center" wrapText="1"/>
      <protection/>
    </xf>
    <xf numFmtId="0" fontId="2" fillId="0" borderId="30" xfId="57" applyFont="1" applyFill="1" applyBorder="1" applyAlignment="1">
      <alignment horizontal="left" vertical="top" wrapText="1"/>
    </xf>
    <xf numFmtId="0" fontId="2" fillId="0" borderId="31" xfId="57" applyFont="1" applyFill="1" applyBorder="1" applyAlignment="1">
      <alignment horizontal="left" vertical="top" wrapText="1"/>
    </xf>
    <xf numFmtId="0" fontId="6" fillId="33" borderId="11" xfId="57" applyFont="1" applyFill="1" applyBorder="1" applyAlignment="1">
      <alignment horizontal="center" vertical="center"/>
    </xf>
    <xf numFmtId="0" fontId="10" fillId="0" borderId="0" xfId="0" applyFont="1" applyBorder="1" applyAlignment="1">
      <alignment horizontal="center"/>
    </xf>
    <xf numFmtId="0" fontId="10" fillId="0" borderId="11" xfId="0" applyFont="1" applyBorder="1" applyAlignment="1">
      <alignment horizontal="center"/>
    </xf>
    <xf numFmtId="0" fontId="10" fillId="0" borderId="11" xfId="0" applyFont="1" applyBorder="1" applyAlignment="1">
      <alignment horizontal="center" vertical="center" wrapText="1"/>
    </xf>
    <xf numFmtId="0" fontId="13" fillId="0" borderId="0" xfId="0" applyFont="1" applyBorder="1" applyAlignment="1">
      <alignment horizontal="center"/>
    </xf>
    <xf numFmtId="0" fontId="15" fillId="0" borderId="0" xfId="0" applyFont="1" applyBorder="1" applyAlignment="1">
      <alignment horizontal="center" vertical="center" wrapText="1"/>
    </xf>
    <xf numFmtId="0" fontId="60" fillId="37" borderId="32" xfId="0" applyFont="1" applyFill="1" applyBorder="1" applyAlignment="1">
      <alignment horizontal="center" vertical="center" wrapText="1"/>
    </xf>
    <xf numFmtId="0" fontId="60" fillId="37" borderId="33" xfId="0" applyFont="1" applyFill="1" applyBorder="1" applyAlignment="1">
      <alignment horizontal="center" vertical="center" wrapText="1"/>
    </xf>
    <xf numFmtId="0" fontId="60" fillId="37" borderId="34" xfId="0" applyFont="1" applyFill="1" applyBorder="1" applyAlignment="1">
      <alignment horizontal="center" vertical="center" wrapText="1"/>
    </xf>
    <xf numFmtId="214" fontId="13" fillId="36" borderId="35" xfId="51" applyNumberFormat="1" applyFont="1" applyFill="1" applyBorder="1" applyAlignment="1">
      <alignment horizontal="center" vertical="center" wrapText="1"/>
    </xf>
    <xf numFmtId="214" fontId="13" fillId="36" borderId="36" xfId="51" applyNumberFormat="1" applyFont="1" applyFill="1" applyBorder="1" applyAlignment="1">
      <alignment horizontal="center" vertical="center" wrapText="1"/>
    </xf>
    <xf numFmtId="214" fontId="13" fillId="36" borderId="37" xfId="51" applyNumberFormat="1" applyFont="1" applyFill="1" applyBorder="1" applyAlignment="1">
      <alignment horizontal="center" vertical="center" wrapText="1"/>
    </xf>
    <xf numFmtId="4" fontId="10" fillId="0" borderId="0" xfId="0" applyNumberFormat="1" applyFont="1" applyBorder="1" applyAlignment="1">
      <alignment horizontal="right"/>
    </xf>
    <xf numFmtId="0" fontId="10" fillId="0" borderId="0" xfId="0" applyFont="1" applyBorder="1" applyAlignment="1">
      <alignment horizontal="right"/>
    </xf>
    <xf numFmtId="0" fontId="14" fillId="0" borderId="0" xfId="0" applyFont="1" applyBorder="1" applyAlignment="1">
      <alignment horizontal="center" vertical="center" wrapText="1"/>
    </xf>
    <xf numFmtId="3" fontId="67" fillId="37" borderId="23" xfId="0" applyNumberFormat="1" applyFont="1" applyFill="1" applyBorder="1" applyAlignment="1">
      <alignment horizontal="center" vertical="center" wrapText="1"/>
    </xf>
    <xf numFmtId="3" fontId="67" fillId="37" borderId="29" xfId="0" applyNumberFormat="1" applyFont="1" applyFill="1" applyBorder="1" applyAlignment="1">
      <alignment horizontal="center" vertical="center" wrapText="1"/>
    </xf>
    <xf numFmtId="3" fontId="60" fillId="37" borderId="11" xfId="0" applyNumberFormat="1" applyFont="1" applyFill="1" applyBorder="1" applyAlignment="1">
      <alignment horizontal="center" vertical="center" wrapText="1"/>
    </xf>
    <xf numFmtId="9" fontId="3" fillId="36" borderId="23" xfId="67" applyFont="1" applyFill="1" applyBorder="1" applyAlignment="1">
      <alignment horizontal="center" vertical="center"/>
    </xf>
    <xf numFmtId="9" fontId="3" fillId="36" borderId="38" xfId="67" applyFont="1" applyFill="1" applyBorder="1" applyAlignment="1">
      <alignment horizontal="center" vertical="center"/>
    </xf>
    <xf numFmtId="0" fontId="13" fillId="0" borderId="0" xfId="0" applyFont="1" applyBorder="1" applyAlignment="1">
      <alignment horizontal="center" vertical="center" wrapText="1"/>
    </xf>
    <xf numFmtId="0" fontId="61" fillId="35" borderId="0" xfId="0" applyFont="1" applyFill="1" applyBorder="1" applyAlignment="1">
      <alignment horizontal="center"/>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3" xfId="54"/>
    <cellStyle name="Moneda 4" xfId="55"/>
    <cellStyle name="Neutral" xfId="56"/>
    <cellStyle name="Normal 2" xfId="57"/>
    <cellStyle name="Normal 2 2" xfId="58"/>
    <cellStyle name="Normal 2 3" xfId="59"/>
    <cellStyle name="Normal 3" xfId="60"/>
    <cellStyle name="Normal 4" xfId="61"/>
    <cellStyle name="Normal 5" xfId="62"/>
    <cellStyle name="Normal 6" xfId="63"/>
    <cellStyle name="Normal_Condiciones Obligatorias TRDM" xfId="64"/>
    <cellStyle name="Normal_SLIPS DEFINITIVOS PUBLICADOS" xfId="65"/>
    <cellStyle name="Notas" xfId="66"/>
    <cellStyle name="Percent" xfId="67"/>
    <cellStyle name="Porcentual 2" xfId="68"/>
    <cellStyle name="Salida" xfId="69"/>
    <cellStyle name="Texto de advertencia" xfId="70"/>
    <cellStyle name="Texto explicativo" xfId="71"/>
    <cellStyle name="Título" xfId="72"/>
    <cellStyle name="Título 1" xfId="73"/>
    <cellStyle name="Título 2" xfId="74"/>
    <cellStyle name="Título 3" xfId="75"/>
    <cellStyle name="Total"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2D050"/>
  </sheetPr>
  <dimension ref="A1:D104"/>
  <sheetViews>
    <sheetView tabSelected="1" zoomScale="75" zoomScaleNormal="75" zoomScalePageLayoutView="0" workbookViewId="0" topLeftCell="A1">
      <selection activeCell="A1" sqref="A1:D104"/>
    </sheetView>
  </sheetViews>
  <sheetFormatPr defaultColWidth="11.421875" defaultRowHeight="12.75"/>
  <cols>
    <col min="1" max="1" width="61.00390625" style="1" customWidth="1"/>
    <col min="2" max="2" width="23.00390625" style="1" customWidth="1"/>
    <col min="3" max="3" width="31.00390625" style="1" customWidth="1"/>
    <col min="4" max="4" width="16.00390625" style="1" customWidth="1"/>
    <col min="5" max="16384" width="11.421875" style="1" customWidth="1"/>
  </cols>
  <sheetData>
    <row r="1" spans="1:4" ht="18">
      <c r="A1" s="86" t="s">
        <v>59</v>
      </c>
      <c r="B1" s="86"/>
      <c r="C1" s="86"/>
      <c r="D1" s="86"/>
    </row>
    <row r="2" spans="1:4" ht="15">
      <c r="A2" s="88" t="s">
        <v>60</v>
      </c>
      <c r="B2" s="88"/>
      <c r="C2" s="88"/>
      <c r="D2" s="88"/>
    </row>
    <row r="3" spans="1:4" ht="30" customHeight="1">
      <c r="A3" s="89" t="s">
        <v>58</v>
      </c>
      <c r="B3" s="90"/>
      <c r="C3" s="90"/>
      <c r="D3" s="90"/>
    </row>
    <row r="4" spans="1:4" ht="18.75" customHeight="1">
      <c r="A4" s="91" t="s">
        <v>64</v>
      </c>
      <c r="B4" s="92"/>
      <c r="C4" s="92"/>
      <c r="D4" s="92"/>
    </row>
    <row r="5" spans="1:4" ht="15" customHeight="1">
      <c r="A5" s="80" t="s">
        <v>61</v>
      </c>
      <c r="B5" s="80"/>
      <c r="C5" s="80"/>
      <c r="D5" s="80"/>
    </row>
    <row r="6" spans="1:4" ht="14.25" customHeight="1">
      <c r="A6" s="93" t="s">
        <v>66</v>
      </c>
      <c r="B6" s="93"/>
      <c r="C6" s="93"/>
      <c r="D6" s="93"/>
    </row>
    <row r="7" spans="1:4" ht="15">
      <c r="A7" s="80" t="s">
        <v>62</v>
      </c>
      <c r="B7" s="80"/>
      <c r="C7" s="80"/>
      <c r="D7" s="80"/>
    </row>
    <row r="8" spans="1:4" ht="18.75" customHeight="1">
      <c r="A8" s="93" t="s">
        <v>87</v>
      </c>
      <c r="B8" s="93"/>
      <c r="C8" s="93"/>
      <c r="D8" s="93"/>
    </row>
    <row r="9" spans="1:4" ht="15">
      <c r="A9" s="80" t="s">
        <v>63</v>
      </c>
      <c r="B9" s="80"/>
      <c r="C9" s="80"/>
      <c r="D9" s="80"/>
    </row>
    <row r="10" spans="1:4" ht="18.75" customHeight="1">
      <c r="A10" s="94" t="s">
        <v>80</v>
      </c>
      <c r="B10" s="95"/>
      <c r="C10" s="95"/>
      <c r="D10" s="96"/>
    </row>
    <row r="11" spans="1:4" ht="42.75" customHeight="1">
      <c r="A11" s="94"/>
      <c r="B11" s="101"/>
      <c r="C11" s="102" t="s">
        <v>108</v>
      </c>
      <c r="D11" s="103"/>
    </row>
    <row r="12" spans="1:4" ht="18.75" customHeight="1">
      <c r="A12" s="80" t="s">
        <v>89</v>
      </c>
      <c r="B12" s="80"/>
      <c r="C12" s="80"/>
      <c r="D12" s="80"/>
    </row>
    <row r="13" spans="1:4" ht="75" customHeight="1">
      <c r="A13" s="100" t="s">
        <v>97</v>
      </c>
      <c r="B13" s="100"/>
      <c r="C13" s="112" t="s">
        <v>109</v>
      </c>
      <c r="D13" s="112"/>
    </row>
    <row r="14" spans="1:4" ht="25.5" customHeight="1">
      <c r="A14" s="81" t="s">
        <v>119</v>
      </c>
      <c r="B14" s="82"/>
      <c r="C14" s="113">
        <v>706962500</v>
      </c>
      <c r="D14" s="113"/>
    </row>
    <row r="15" spans="1:4" ht="19.5" customHeight="1">
      <c r="A15" s="81" t="s">
        <v>120</v>
      </c>
      <c r="B15" s="82"/>
      <c r="C15" s="114">
        <v>911</v>
      </c>
      <c r="D15" s="114"/>
    </row>
    <row r="16" spans="1:4" ht="29.25" customHeight="1">
      <c r="A16" s="83" t="s">
        <v>121</v>
      </c>
      <c r="B16" s="84"/>
      <c r="C16" s="115">
        <v>500</v>
      </c>
      <c r="D16" s="116"/>
    </row>
    <row r="17" spans="1:4" ht="24" customHeight="1">
      <c r="A17" s="104" t="s">
        <v>65</v>
      </c>
      <c r="B17" s="105"/>
      <c r="C17" s="105"/>
      <c r="D17" s="106"/>
    </row>
    <row r="18" spans="1:4" ht="14.25">
      <c r="A18" s="2" t="s">
        <v>0</v>
      </c>
      <c r="B18" s="27">
        <v>22000000</v>
      </c>
      <c r="C18" s="98">
        <v>42000000</v>
      </c>
      <c r="D18" s="98"/>
    </row>
    <row r="19" spans="1:4" ht="14.25">
      <c r="A19" s="2" t="s">
        <v>1</v>
      </c>
      <c r="B19" s="27">
        <v>22000000</v>
      </c>
      <c r="C19" s="98">
        <v>42000000</v>
      </c>
      <c r="D19" s="98"/>
    </row>
    <row r="20" spans="1:4" ht="14.25">
      <c r="A20" s="2" t="s">
        <v>2</v>
      </c>
      <c r="B20" s="27">
        <v>22000000</v>
      </c>
      <c r="C20" s="98">
        <v>42000000</v>
      </c>
      <c r="D20" s="98"/>
    </row>
    <row r="21" spans="1:4" ht="14.25">
      <c r="A21" s="2" t="s">
        <v>3</v>
      </c>
      <c r="B21" s="27">
        <v>22000000</v>
      </c>
      <c r="C21" s="98">
        <v>42000000</v>
      </c>
      <c r="D21" s="98"/>
    </row>
    <row r="22" spans="1:4" ht="14.25">
      <c r="A22" s="2" t="s">
        <v>4</v>
      </c>
      <c r="B22" s="27">
        <v>25000000</v>
      </c>
      <c r="C22" s="98">
        <v>45000000</v>
      </c>
      <c r="D22" s="98"/>
    </row>
    <row r="23" spans="1:4" ht="14.25">
      <c r="A23" s="2" t="s">
        <v>5</v>
      </c>
      <c r="B23" s="27">
        <v>25000000</v>
      </c>
      <c r="C23" s="98">
        <v>45000000</v>
      </c>
      <c r="D23" s="98"/>
    </row>
    <row r="24" spans="1:4" ht="14.25">
      <c r="A24" s="2" t="s">
        <v>94</v>
      </c>
      <c r="B24" s="27">
        <v>5000000</v>
      </c>
      <c r="C24" s="98">
        <v>25000000</v>
      </c>
      <c r="D24" s="98"/>
    </row>
    <row r="25" spans="1:4" ht="14.25">
      <c r="A25" s="2" t="s">
        <v>6</v>
      </c>
      <c r="B25" s="27">
        <v>5000000</v>
      </c>
      <c r="C25" s="98">
        <v>25000000</v>
      </c>
      <c r="D25" s="98"/>
    </row>
    <row r="26" spans="1:4" ht="14.25">
      <c r="A26" s="4" t="s">
        <v>7</v>
      </c>
      <c r="B26" s="27">
        <v>6000000</v>
      </c>
      <c r="C26" s="98">
        <v>26000000</v>
      </c>
      <c r="D26" s="98"/>
    </row>
    <row r="27" spans="1:4" ht="57.75">
      <c r="A27" s="5" t="s">
        <v>88</v>
      </c>
      <c r="B27" s="28">
        <v>12500000</v>
      </c>
      <c r="C27" s="98">
        <v>32500000</v>
      </c>
      <c r="D27" s="98"/>
    </row>
    <row r="28" spans="1:4" ht="128.25">
      <c r="A28" s="5" t="s">
        <v>74</v>
      </c>
      <c r="B28" s="28" t="s">
        <v>83</v>
      </c>
      <c r="C28" s="99" t="s">
        <v>110</v>
      </c>
      <c r="D28" s="99"/>
    </row>
    <row r="29" spans="1:4" ht="58.5">
      <c r="A29" s="5" t="s">
        <v>75</v>
      </c>
      <c r="B29" s="28">
        <v>22000000</v>
      </c>
      <c r="C29" s="98">
        <v>42000000</v>
      </c>
      <c r="D29" s="98"/>
    </row>
    <row r="30" spans="1:4" ht="158.25">
      <c r="A30" s="6" t="s">
        <v>76</v>
      </c>
      <c r="B30" s="29" t="s">
        <v>55</v>
      </c>
      <c r="C30" s="99" t="s">
        <v>55</v>
      </c>
      <c r="D30" s="99"/>
    </row>
    <row r="31" spans="1:4" ht="114.75">
      <c r="A31" s="5" t="s">
        <v>77</v>
      </c>
      <c r="B31" s="30">
        <v>12875000</v>
      </c>
      <c r="C31" s="98">
        <v>32875000</v>
      </c>
      <c r="D31" s="98"/>
    </row>
    <row r="32" spans="1:4" ht="72">
      <c r="A32" s="5" t="s">
        <v>78</v>
      </c>
      <c r="B32" s="30">
        <v>200000</v>
      </c>
      <c r="C32" s="98">
        <v>200000</v>
      </c>
      <c r="D32" s="98"/>
    </row>
    <row r="33" spans="1:4" ht="100.5">
      <c r="A33" s="6" t="s">
        <v>79</v>
      </c>
      <c r="B33" s="30" t="s">
        <v>56</v>
      </c>
      <c r="C33" s="99" t="s">
        <v>56</v>
      </c>
      <c r="D33" s="99"/>
    </row>
    <row r="34" spans="1:4" ht="114">
      <c r="A34" s="31" t="s">
        <v>84</v>
      </c>
      <c r="B34" s="32" t="s">
        <v>57</v>
      </c>
      <c r="C34" s="87" t="s">
        <v>57</v>
      </c>
      <c r="D34" s="87"/>
    </row>
    <row r="35" spans="1:4" ht="15" customHeight="1">
      <c r="A35" s="107" t="s">
        <v>9</v>
      </c>
      <c r="B35" s="107"/>
      <c r="C35" s="107"/>
      <c r="D35" s="107"/>
    </row>
    <row r="36" spans="1:4" ht="15" customHeight="1">
      <c r="A36" s="117" t="s">
        <v>10</v>
      </c>
      <c r="B36" s="118"/>
      <c r="C36" s="118"/>
      <c r="D36" s="119"/>
    </row>
    <row r="37" spans="1:4" ht="14.25">
      <c r="A37" s="97" t="s">
        <v>11</v>
      </c>
      <c r="B37" s="97"/>
      <c r="C37" s="111">
        <v>1</v>
      </c>
      <c r="D37" s="111"/>
    </row>
    <row r="38" spans="1:4" ht="14.25">
      <c r="A38" s="97" t="s">
        <v>12</v>
      </c>
      <c r="B38" s="97"/>
      <c r="C38" s="111">
        <v>0.5</v>
      </c>
      <c r="D38" s="111"/>
    </row>
    <row r="39" spans="1:4" ht="14.25">
      <c r="A39" s="97" t="s">
        <v>13</v>
      </c>
      <c r="B39" s="97"/>
      <c r="C39" s="111">
        <v>0.7</v>
      </c>
      <c r="D39" s="111"/>
    </row>
    <row r="40" spans="1:4" ht="14.25">
      <c r="A40" s="97" t="s">
        <v>14</v>
      </c>
      <c r="B40" s="97"/>
      <c r="C40" s="111">
        <v>0.3</v>
      </c>
      <c r="D40" s="111"/>
    </row>
    <row r="41" spans="1:4" ht="14.25">
      <c r="A41" s="97" t="s">
        <v>15</v>
      </c>
      <c r="B41" s="97"/>
      <c r="C41" s="111">
        <v>0.3</v>
      </c>
      <c r="D41" s="111"/>
    </row>
    <row r="42" spans="1:4" ht="14.25">
      <c r="A42" s="97" t="s">
        <v>16</v>
      </c>
      <c r="B42" s="97"/>
      <c r="C42" s="111">
        <v>0.35</v>
      </c>
      <c r="D42" s="111"/>
    </row>
    <row r="43" spans="1:4" ht="14.25">
      <c r="A43" s="97" t="s">
        <v>17</v>
      </c>
      <c r="B43" s="97"/>
      <c r="C43" s="111">
        <v>0.35</v>
      </c>
      <c r="D43" s="111"/>
    </row>
    <row r="44" spans="1:4" ht="14.25">
      <c r="A44" s="97" t="s">
        <v>18</v>
      </c>
      <c r="B44" s="97"/>
      <c r="C44" s="111">
        <v>0.25</v>
      </c>
      <c r="D44" s="111"/>
    </row>
    <row r="45" spans="1:4" ht="14.25">
      <c r="A45" s="97" t="s">
        <v>19</v>
      </c>
      <c r="B45" s="97"/>
      <c r="C45" s="111">
        <v>0.25</v>
      </c>
      <c r="D45" s="111"/>
    </row>
    <row r="46" spans="1:4" ht="14.25">
      <c r="A46" s="97" t="s">
        <v>20</v>
      </c>
      <c r="B46" s="97"/>
      <c r="C46" s="111">
        <v>0.35</v>
      </c>
      <c r="D46" s="111"/>
    </row>
    <row r="47" spans="1:4" ht="14.25">
      <c r="A47" s="97" t="s">
        <v>21</v>
      </c>
      <c r="B47" s="97"/>
      <c r="C47" s="111">
        <v>0.2</v>
      </c>
      <c r="D47" s="111"/>
    </row>
    <row r="48" spans="1:4" ht="14.25">
      <c r="A48" s="97" t="s">
        <v>22</v>
      </c>
      <c r="B48" s="97"/>
      <c r="C48" s="111">
        <v>0.2</v>
      </c>
      <c r="D48" s="111"/>
    </row>
    <row r="49" spans="1:4" ht="14.25">
      <c r="A49" s="97" t="s">
        <v>23</v>
      </c>
      <c r="B49" s="97"/>
      <c r="C49" s="111">
        <v>0.2</v>
      </c>
      <c r="D49" s="111"/>
    </row>
    <row r="50" spans="1:4" ht="14.25">
      <c r="A50" s="97" t="s">
        <v>24</v>
      </c>
      <c r="B50" s="97"/>
      <c r="C50" s="111">
        <v>0.2</v>
      </c>
      <c r="D50" s="111"/>
    </row>
    <row r="51" spans="1:4" ht="14.25">
      <c r="A51" s="97" t="s">
        <v>25</v>
      </c>
      <c r="B51" s="97"/>
      <c r="C51" s="111">
        <v>0.15</v>
      </c>
      <c r="D51" s="111"/>
    </row>
    <row r="52" spans="1:4" ht="14.25">
      <c r="A52" s="97" t="s">
        <v>26</v>
      </c>
      <c r="B52" s="97"/>
      <c r="C52" s="111">
        <v>0.15</v>
      </c>
      <c r="D52" s="111"/>
    </row>
    <row r="53" spans="1:4" ht="14.25">
      <c r="A53" s="97" t="s">
        <v>27</v>
      </c>
      <c r="B53" s="97"/>
      <c r="C53" s="111">
        <v>0.12</v>
      </c>
      <c r="D53" s="111"/>
    </row>
    <row r="54" spans="1:4" ht="14.25">
      <c r="A54" s="97" t="s">
        <v>28</v>
      </c>
      <c r="B54" s="97"/>
      <c r="C54" s="111">
        <v>0.1</v>
      </c>
      <c r="D54" s="111"/>
    </row>
    <row r="55" spans="1:4" ht="14.25">
      <c r="A55" s="97" t="s">
        <v>29</v>
      </c>
      <c r="B55" s="97"/>
      <c r="C55" s="111">
        <v>0.1</v>
      </c>
      <c r="D55" s="111"/>
    </row>
    <row r="56" spans="1:4" ht="14.25">
      <c r="A56" s="97" t="s">
        <v>30</v>
      </c>
      <c r="B56" s="97"/>
      <c r="C56" s="111">
        <v>0.08</v>
      </c>
      <c r="D56" s="111"/>
    </row>
    <row r="57" spans="1:4" ht="14.25">
      <c r="A57" s="97" t="s">
        <v>31</v>
      </c>
      <c r="B57" s="97"/>
      <c r="C57" s="111">
        <v>0.08</v>
      </c>
      <c r="D57" s="111"/>
    </row>
    <row r="58" spans="1:4" ht="14.25" customHeight="1">
      <c r="A58" s="107" t="s">
        <v>32</v>
      </c>
      <c r="B58" s="107"/>
      <c r="C58" s="107"/>
      <c r="D58" s="107"/>
    </row>
    <row r="59" spans="1:4" ht="33" customHeight="1">
      <c r="A59" s="97" t="s">
        <v>33</v>
      </c>
      <c r="B59" s="97"/>
      <c r="C59" s="97"/>
      <c r="D59" s="97"/>
    </row>
    <row r="60" spans="1:4" ht="57" customHeight="1">
      <c r="A60" s="97" t="s">
        <v>34</v>
      </c>
      <c r="B60" s="97"/>
      <c r="C60" s="97"/>
      <c r="D60" s="97"/>
    </row>
    <row r="61" spans="1:4" ht="15">
      <c r="A61" s="110" t="s">
        <v>81</v>
      </c>
      <c r="B61" s="110"/>
      <c r="C61" s="110"/>
      <c r="D61" s="110"/>
    </row>
    <row r="62" spans="1:4" ht="61.5" customHeight="1">
      <c r="A62" s="85" t="s">
        <v>67</v>
      </c>
      <c r="B62" s="85"/>
      <c r="C62" s="85"/>
      <c r="D62" s="85"/>
    </row>
    <row r="63" spans="1:4" ht="79.5" customHeight="1">
      <c r="A63" s="85" t="s">
        <v>68</v>
      </c>
      <c r="B63" s="85"/>
      <c r="C63" s="85"/>
      <c r="D63" s="85"/>
    </row>
    <row r="64" spans="1:4" ht="33" customHeight="1">
      <c r="A64" s="85" t="s">
        <v>95</v>
      </c>
      <c r="B64" s="85"/>
      <c r="C64" s="85"/>
      <c r="D64" s="85"/>
    </row>
    <row r="65" spans="1:4" ht="91.5" customHeight="1">
      <c r="A65" s="85" t="s">
        <v>70</v>
      </c>
      <c r="B65" s="85"/>
      <c r="C65" s="85"/>
      <c r="D65" s="85"/>
    </row>
    <row r="66" spans="1:4" ht="79.5" customHeight="1">
      <c r="A66" s="85" t="s">
        <v>71</v>
      </c>
      <c r="B66" s="85"/>
      <c r="C66" s="85"/>
      <c r="D66" s="85"/>
    </row>
    <row r="67" spans="1:4" ht="158.25" customHeight="1">
      <c r="A67" s="85" t="s">
        <v>72</v>
      </c>
      <c r="B67" s="85"/>
      <c r="C67" s="85"/>
      <c r="D67" s="85"/>
    </row>
    <row r="68" spans="1:4" ht="92.25" customHeight="1">
      <c r="A68" s="85" t="s">
        <v>96</v>
      </c>
      <c r="B68" s="85"/>
      <c r="C68" s="85"/>
      <c r="D68" s="85"/>
    </row>
    <row r="69" spans="1:4" ht="51" customHeight="1">
      <c r="A69" s="85" t="s">
        <v>8</v>
      </c>
      <c r="B69" s="85"/>
      <c r="C69" s="85"/>
      <c r="D69" s="85"/>
    </row>
    <row r="70" spans="1:4" ht="15">
      <c r="A70" s="85" t="s">
        <v>85</v>
      </c>
      <c r="B70" s="85"/>
      <c r="C70" s="85"/>
      <c r="D70" s="85"/>
    </row>
    <row r="71" spans="1:4" ht="51.75" customHeight="1">
      <c r="A71" s="85" t="s">
        <v>86</v>
      </c>
      <c r="B71" s="85"/>
      <c r="C71" s="85"/>
      <c r="D71" s="85"/>
    </row>
    <row r="72" spans="1:4" ht="48" customHeight="1">
      <c r="A72" s="85" t="s">
        <v>35</v>
      </c>
      <c r="B72" s="85"/>
      <c r="C72" s="85"/>
      <c r="D72" s="85"/>
    </row>
    <row r="73" spans="1:4" ht="36" customHeight="1">
      <c r="A73" s="85" t="s">
        <v>36</v>
      </c>
      <c r="B73" s="85"/>
      <c r="C73" s="85"/>
      <c r="D73" s="85"/>
    </row>
    <row r="74" spans="1:4" ht="35.25" customHeight="1">
      <c r="A74" s="85" t="s">
        <v>37</v>
      </c>
      <c r="B74" s="85"/>
      <c r="C74" s="85"/>
      <c r="D74" s="85"/>
    </row>
    <row r="75" spans="1:4" ht="45.75" customHeight="1">
      <c r="A75" s="85" t="s">
        <v>38</v>
      </c>
      <c r="B75" s="85"/>
      <c r="C75" s="85"/>
      <c r="D75" s="85"/>
    </row>
    <row r="76" spans="1:4" ht="21" customHeight="1">
      <c r="A76" s="85" t="s">
        <v>39</v>
      </c>
      <c r="B76" s="85"/>
      <c r="C76" s="85"/>
      <c r="D76" s="85"/>
    </row>
    <row r="77" spans="1:4" ht="54.75" customHeight="1">
      <c r="A77" s="85" t="s">
        <v>40</v>
      </c>
      <c r="B77" s="85"/>
      <c r="C77" s="85"/>
      <c r="D77" s="85"/>
    </row>
    <row r="78" spans="1:4" ht="45.75" customHeight="1">
      <c r="A78" s="85" t="s">
        <v>41</v>
      </c>
      <c r="B78" s="85"/>
      <c r="C78" s="85"/>
      <c r="D78" s="85"/>
    </row>
    <row r="79" spans="1:4" ht="36.75" customHeight="1">
      <c r="A79" s="85" t="s">
        <v>42</v>
      </c>
      <c r="B79" s="85"/>
      <c r="C79" s="85"/>
      <c r="D79" s="85"/>
    </row>
    <row r="80" spans="1:4" ht="33" customHeight="1">
      <c r="A80" s="85" t="s">
        <v>43</v>
      </c>
      <c r="B80" s="85"/>
      <c r="C80" s="85"/>
      <c r="D80" s="85"/>
    </row>
    <row r="81" spans="1:4" ht="31.5" customHeight="1">
      <c r="A81" s="85" t="s">
        <v>44</v>
      </c>
      <c r="B81" s="85"/>
      <c r="C81" s="85"/>
      <c r="D81" s="85"/>
    </row>
    <row r="82" spans="1:4" ht="21" customHeight="1">
      <c r="A82" s="85" t="s">
        <v>45</v>
      </c>
      <c r="B82" s="85"/>
      <c r="C82" s="85"/>
      <c r="D82" s="85"/>
    </row>
    <row r="83" spans="1:4" ht="46.5" customHeight="1">
      <c r="A83" s="85" t="s">
        <v>46</v>
      </c>
      <c r="B83" s="85"/>
      <c r="C83" s="85"/>
      <c r="D83" s="85"/>
    </row>
    <row r="84" spans="1:4" ht="32.25" customHeight="1">
      <c r="A84" s="85" t="s">
        <v>47</v>
      </c>
      <c r="B84" s="85"/>
      <c r="C84" s="85"/>
      <c r="D84" s="85"/>
    </row>
    <row r="85" spans="1:4" ht="34.5" customHeight="1">
      <c r="A85" s="85" t="s">
        <v>48</v>
      </c>
      <c r="B85" s="85"/>
      <c r="C85" s="85"/>
      <c r="D85" s="85"/>
    </row>
    <row r="86" spans="1:4" ht="49.5" customHeight="1">
      <c r="A86" s="85" t="s">
        <v>49</v>
      </c>
      <c r="B86" s="85"/>
      <c r="C86" s="85"/>
      <c r="D86" s="85"/>
    </row>
    <row r="87" spans="1:4" ht="18" customHeight="1">
      <c r="A87" s="85" t="s">
        <v>50</v>
      </c>
      <c r="B87" s="85"/>
      <c r="C87" s="85"/>
      <c r="D87" s="85"/>
    </row>
    <row r="88" spans="1:4" ht="66" customHeight="1">
      <c r="A88" s="85" t="s">
        <v>51</v>
      </c>
      <c r="B88" s="85"/>
      <c r="C88" s="85"/>
      <c r="D88" s="85"/>
    </row>
    <row r="89" spans="1:4" ht="20.25" customHeight="1">
      <c r="A89" s="85" t="s">
        <v>52</v>
      </c>
      <c r="B89" s="85"/>
      <c r="C89" s="85"/>
      <c r="D89" s="85"/>
    </row>
    <row r="90" spans="1:4" ht="34.5" customHeight="1">
      <c r="A90" s="85" t="s">
        <v>82</v>
      </c>
      <c r="B90" s="85"/>
      <c r="C90" s="85"/>
      <c r="D90" s="85"/>
    </row>
    <row r="91" spans="1:4" ht="18" customHeight="1">
      <c r="A91" s="85" t="s">
        <v>53</v>
      </c>
      <c r="B91" s="85"/>
      <c r="C91" s="85"/>
      <c r="D91" s="85"/>
    </row>
    <row r="92" spans="1:4" ht="34.5" customHeight="1">
      <c r="A92" s="85" t="s">
        <v>54</v>
      </c>
      <c r="B92" s="85"/>
      <c r="C92" s="85"/>
      <c r="D92" s="85"/>
    </row>
    <row r="93" spans="1:4" ht="63" customHeight="1">
      <c r="A93" s="85" t="s">
        <v>99</v>
      </c>
      <c r="B93" s="85"/>
      <c r="C93" s="85"/>
      <c r="D93" s="85"/>
    </row>
    <row r="94" spans="1:4" ht="15">
      <c r="A94" s="25" t="s">
        <v>107</v>
      </c>
      <c r="B94" s="26" t="s">
        <v>121</v>
      </c>
      <c r="C94" s="25" t="s">
        <v>108</v>
      </c>
      <c r="D94" s="26" t="s">
        <v>121</v>
      </c>
    </row>
    <row r="95" spans="1:4" ht="72">
      <c r="A95" s="16" t="s">
        <v>100</v>
      </c>
      <c r="B95" s="18">
        <v>250</v>
      </c>
      <c r="C95" s="7" t="s">
        <v>101</v>
      </c>
      <c r="D95" s="18">
        <v>250</v>
      </c>
    </row>
    <row r="96" spans="1:4" ht="314.25">
      <c r="A96" s="8" t="s">
        <v>102</v>
      </c>
      <c r="B96" s="18">
        <v>250</v>
      </c>
      <c r="C96" s="9" t="s">
        <v>103</v>
      </c>
      <c r="D96" s="18">
        <v>250</v>
      </c>
    </row>
    <row r="97" spans="1:4" ht="46.5" customHeight="1">
      <c r="A97" s="21" t="s">
        <v>104</v>
      </c>
      <c r="B97" s="23">
        <v>500</v>
      </c>
      <c r="C97" s="24"/>
      <c r="D97" s="39">
        <f>SUM(D95:D96)</f>
        <v>500</v>
      </c>
    </row>
    <row r="98" spans="1:4" ht="24" customHeight="1">
      <c r="A98" s="108" t="s">
        <v>105</v>
      </c>
      <c r="B98" s="108"/>
      <c r="C98" s="108"/>
      <c r="D98" s="108"/>
    </row>
    <row r="99" spans="1:4" ht="28.5" customHeight="1">
      <c r="A99" s="109" t="s">
        <v>106</v>
      </c>
      <c r="B99" s="109"/>
      <c r="C99" s="109"/>
      <c r="D99" s="109"/>
    </row>
    <row r="100" spans="1:2" ht="14.25">
      <c r="A100" s="13"/>
      <c r="B100" s="14"/>
    </row>
    <row r="101" spans="1:2" ht="14.25">
      <c r="A101" s="13"/>
      <c r="B101" s="14"/>
    </row>
    <row r="102" spans="1:2" ht="15" thickBot="1">
      <c r="A102" s="13"/>
      <c r="B102" s="14"/>
    </row>
    <row r="103" spans="1:2" ht="14.25">
      <c r="A103" s="11" t="s">
        <v>116</v>
      </c>
      <c r="B103" s="12"/>
    </row>
    <row r="104" spans="1:2" ht="90" thickBot="1">
      <c r="A104" s="19" t="s">
        <v>117</v>
      </c>
      <c r="B104" s="20" t="s">
        <v>118</v>
      </c>
    </row>
  </sheetData>
  <sheetProtection/>
  <mergeCells count="121">
    <mergeCell ref="C56:D56"/>
    <mergeCell ref="C57:D57"/>
    <mergeCell ref="C13:D13"/>
    <mergeCell ref="C14:D14"/>
    <mergeCell ref="C15:D15"/>
    <mergeCell ref="C16:D16"/>
    <mergeCell ref="C18:D18"/>
    <mergeCell ref="C19:D19"/>
    <mergeCell ref="C20:D20"/>
    <mergeCell ref="A36:D36"/>
    <mergeCell ref="C50:D50"/>
    <mergeCell ref="C51:D51"/>
    <mergeCell ref="C52:D52"/>
    <mergeCell ref="C53:D53"/>
    <mergeCell ref="C54:D54"/>
    <mergeCell ref="C55:D55"/>
    <mergeCell ref="C44:D44"/>
    <mergeCell ref="C45:D45"/>
    <mergeCell ref="C46:D46"/>
    <mergeCell ref="C47:D47"/>
    <mergeCell ref="C48:D48"/>
    <mergeCell ref="C49:D49"/>
    <mergeCell ref="A57:B57"/>
    <mergeCell ref="A35:D35"/>
    <mergeCell ref="C37:D37"/>
    <mergeCell ref="C38:D38"/>
    <mergeCell ref="C39:D39"/>
    <mergeCell ref="C40:D40"/>
    <mergeCell ref="C41:D41"/>
    <mergeCell ref="C42:D42"/>
    <mergeCell ref="C43:D43"/>
    <mergeCell ref="A51:B51"/>
    <mergeCell ref="A53:B53"/>
    <mergeCell ref="A54:B54"/>
    <mergeCell ref="A55:B55"/>
    <mergeCell ref="A56:B56"/>
    <mergeCell ref="A45:B45"/>
    <mergeCell ref="A46:B46"/>
    <mergeCell ref="A47:B47"/>
    <mergeCell ref="A48:B48"/>
    <mergeCell ref="A49:B49"/>
    <mergeCell ref="A60:D60"/>
    <mergeCell ref="A37:B37"/>
    <mergeCell ref="A38:B38"/>
    <mergeCell ref="A39:B39"/>
    <mergeCell ref="A40:B40"/>
    <mergeCell ref="A41:B41"/>
    <mergeCell ref="A42:B42"/>
    <mergeCell ref="A43:B43"/>
    <mergeCell ref="A44:B44"/>
    <mergeCell ref="A52:B52"/>
    <mergeCell ref="A89:D89"/>
    <mergeCell ref="A90:D90"/>
    <mergeCell ref="A91:D91"/>
    <mergeCell ref="A92:D92"/>
    <mergeCell ref="A93:D93"/>
    <mergeCell ref="A61:D61"/>
    <mergeCell ref="A83:D83"/>
    <mergeCell ref="A84:D84"/>
    <mergeCell ref="A85:D85"/>
    <mergeCell ref="A86:D86"/>
    <mergeCell ref="A87:D87"/>
    <mergeCell ref="A88:D88"/>
    <mergeCell ref="A77:D77"/>
    <mergeCell ref="A78:D78"/>
    <mergeCell ref="A79:D79"/>
    <mergeCell ref="A80:D80"/>
    <mergeCell ref="A81:D81"/>
    <mergeCell ref="A82:D82"/>
    <mergeCell ref="A71:D71"/>
    <mergeCell ref="A72:D72"/>
    <mergeCell ref="A73:D73"/>
    <mergeCell ref="A74:D74"/>
    <mergeCell ref="A75:D75"/>
    <mergeCell ref="A76:D76"/>
    <mergeCell ref="A98:D98"/>
    <mergeCell ref="A99:D99"/>
    <mergeCell ref="A62:D62"/>
    <mergeCell ref="A63:D63"/>
    <mergeCell ref="A64:D64"/>
    <mergeCell ref="A65:D65"/>
    <mergeCell ref="A66:D66"/>
    <mergeCell ref="A67:D67"/>
    <mergeCell ref="A68:D68"/>
    <mergeCell ref="A69:D69"/>
    <mergeCell ref="A13:B13"/>
    <mergeCell ref="A11:B11"/>
    <mergeCell ref="C11:D11"/>
    <mergeCell ref="A17:D17"/>
    <mergeCell ref="A58:D58"/>
    <mergeCell ref="C30:D30"/>
    <mergeCell ref="C31:D31"/>
    <mergeCell ref="C32:D32"/>
    <mergeCell ref="C33:D33"/>
    <mergeCell ref="A50:B50"/>
    <mergeCell ref="A59:D59"/>
    <mergeCell ref="C21:D21"/>
    <mergeCell ref="C22:D22"/>
    <mergeCell ref="C23:D23"/>
    <mergeCell ref="C24:D24"/>
    <mergeCell ref="C25:D25"/>
    <mergeCell ref="C26:D26"/>
    <mergeCell ref="C27:D27"/>
    <mergeCell ref="C28:D28"/>
    <mergeCell ref="C29:D29"/>
    <mergeCell ref="A5:D5"/>
    <mergeCell ref="A6:D6"/>
    <mergeCell ref="A7:D7"/>
    <mergeCell ref="A8:D8"/>
    <mergeCell ref="A9:D9"/>
    <mergeCell ref="A10:D10"/>
    <mergeCell ref="A12:D12"/>
    <mergeCell ref="A14:B14"/>
    <mergeCell ref="A15:B15"/>
    <mergeCell ref="A16:B16"/>
    <mergeCell ref="A70:D70"/>
    <mergeCell ref="A1:D1"/>
    <mergeCell ref="C34:D34"/>
    <mergeCell ref="A2:D2"/>
    <mergeCell ref="A3:D3"/>
    <mergeCell ref="A4:D4"/>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rgb="FF92D050"/>
  </sheetPr>
  <dimension ref="A1:D105"/>
  <sheetViews>
    <sheetView view="pageBreakPreview" zoomScale="60" zoomScaleNormal="75" zoomScalePageLayoutView="0" workbookViewId="0" topLeftCell="A10">
      <selection activeCell="C15" sqref="C15:D15"/>
    </sheetView>
  </sheetViews>
  <sheetFormatPr defaultColWidth="11.421875" defaultRowHeight="12.75"/>
  <cols>
    <col min="1" max="1" width="61.00390625" style="1" customWidth="1"/>
    <col min="2" max="2" width="23.00390625" style="1" customWidth="1"/>
    <col min="3" max="3" width="31.140625" style="1" customWidth="1"/>
    <col min="4" max="4" width="14.421875" style="1" customWidth="1"/>
    <col min="5" max="16384" width="11.421875" style="1" customWidth="1"/>
  </cols>
  <sheetData>
    <row r="1" spans="1:4" ht="18">
      <c r="A1" s="125" t="s">
        <v>59</v>
      </c>
      <c r="B1" s="125"/>
      <c r="C1" s="125"/>
      <c r="D1" s="125"/>
    </row>
    <row r="2" spans="1:4" ht="15">
      <c r="A2" s="91" t="s">
        <v>60</v>
      </c>
      <c r="B2" s="92"/>
      <c r="C2" s="92"/>
      <c r="D2" s="92"/>
    </row>
    <row r="3" spans="1:4" ht="30" customHeight="1">
      <c r="A3" s="91" t="s">
        <v>58</v>
      </c>
      <c r="B3" s="92"/>
      <c r="C3" s="92"/>
      <c r="D3" s="92"/>
    </row>
    <row r="4" spans="1:4" ht="18.75" customHeight="1">
      <c r="A4" s="91" t="s">
        <v>64</v>
      </c>
      <c r="B4" s="92"/>
      <c r="C4" s="92"/>
      <c r="D4" s="92"/>
    </row>
    <row r="5" spans="1:4" ht="34.5" customHeight="1">
      <c r="A5" s="124"/>
      <c r="B5" s="124"/>
      <c r="C5" s="131" t="s">
        <v>108</v>
      </c>
      <c r="D5" s="131"/>
    </row>
    <row r="6" spans="1:4" ht="15" customHeight="1">
      <c r="A6" s="80" t="s">
        <v>61</v>
      </c>
      <c r="B6" s="80"/>
      <c r="C6" s="80"/>
      <c r="D6" s="80"/>
    </row>
    <row r="7" spans="1:4" ht="14.25" customHeight="1">
      <c r="A7" s="93" t="s">
        <v>66</v>
      </c>
      <c r="B7" s="93"/>
      <c r="C7" s="93"/>
      <c r="D7" s="93"/>
    </row>
    <row r="8" spans="1:4" ht="15">
      <c r="A8" s="80" t="s">
        <v>62</v>
      </c>
      <c r="B8" s="80"/>
      <c r="C8" s="80"/>
      <c r="D8" s="80"/>
    </row>
    <row r="9" spans="1:4" ht="18.75" customHeight="1">
      <c r="A9" s="93" t="s">
        <v>87</v>
      </c>
      <c r="B9" s="93"/>
      <c r="C9" s="93"/>
      <c r="D9" s="93"/>
    </row>
    <row r="10" spans="1:4" ht="15">
      <c r="A10" s="80" t="s">
        <v>63</v>
      </c>
      <c r="B10" s="80"/>
      <c r="C10" s="80"/>
      <c r="D10" s="80"/>
    </row>
    <row r="11" spans="1:4" ht="18.75" customHeight="1">
      <c r="A11" s="93" t="s">
        <v>80</v>
      </c>
      <c r="B11" s="93"/>
      <c r="C11" s="93"/>
      <c r="D11" s="93"/>
    </row>
    <row r="12" spans="1:4" ht="18.75" customHeight="1">
      <c r="A12" s="80" t="s">
        <v>89</v>
      </c>
      <c r="B12" s="80"/>
      <c r="C12" s="80"/>
      <c r="D12" s="80"/>
    </row>
    <row r="13" spans="1:4" ht="81.75" customHeight="1">
      <c r="A13" s="100" t="s">
        <v>98</v>
      </c>
      <c r="B13" s="100"/>
      <c r="C13" s="112" t="s">
        <v>114</v>
      </c>
      <c r="D13" s="112"/>
    </row>
    <row r="14" spans="1:4" ht="27" customHeight="1">
      <c r="A14" s="120" t="s">
        <v>119</v>
      </c>
      <c r="B14" s="121"/>
      <c r="C14" s="127">
        <v>75000000</v>
      </c>
      <c r="D14" s="127"/>
    </row>
    <row r="15" spans="1:4" ht="25.5" customHeight="1">
      <c r="A15" s="81" t="s">
        <v>120</v>
      </c>
      <c r="B15" s="82"/>
      <c r="C15" s="128">
        <v>911</v>
      </c>
      <c r="D15" s="128"/>
    </row>
    <row r="16" spans="1:4" ht="33.75" customHeight="1">
      <c r="A16" s="122" t="s">
        <v>121</v>
      </c>
      <c r="B16" s="123"/>
      <c r="C16" s="129">
        <v>500</v>
      </c>
      <c r="D16" s="129"/>
    </row>
    <row r="17" spans="1:4" ht="27.75" customHeight="1">
      <c r="A17" s="137" t="s">
        <v>65</v>
      </c>
      <c r="B17" s="137"/>
      <c r="C17" s="137"/>
      <c r="D17" s="137"/>
    </row>
    <row r="18" spans="1:4" ht="38.25" customHeight="1">
      <c r="A18" s="38" t="s">
        <v>0</v>
      </c>
      <c r="B18" s="3">
        <v>10000000</v>
      </c>
      <c r="C18" s="98">
        <f>10000000+20000000</f>
        <v>30000000</v>
      </c>
      <c r="D18" s="98"/>
    </row>
    <row r="19" spans="1:4" ht="38.25" customHeight="1">
      <c r="A19" s="38" t="s">
        <v>1</v>
      </c>
      <c r="B19" s="3">
        <v>10000000</v>
      </c>
      <c r="C19" s="98">
        <f>10000000+20000000</f>
        <v>30000000</v>
      </c>
      <c r="D19" s="98"/>
    </row>
    <row r="20" spans="1:4" ht="38.25" customHeight="1">
      <c r="A20" s="2" t="s">
        <v>2</v>
      </c>
      <c r="B20" s="27">
        <v>10000000</v>
      </c>
      <c r="C20" s="98">
        <f>10000000+20000000</f>
        <v>30000000</v>
      </c>
      <c r="D20" s="98"/>
    </row>
    <row r="21" spans="1:4" ht="38.25" customHeight="1">
      <c r="A21" s="2" t="s">
        <v>3</v>
      </c>
      <c r="B21" s="27">
        <v>10000000</v>
      </c>
      <c r="C21" s="98">
        <f>10000000+20000000</f>
        <v>30000000</v>
      </c>
      <c r="D21" s="98"/>
    </row>
    <row r="22" spans="1:4" ht="38.25" customHeight="1">
      <c r="A22" s="2" t="s">
        <v>4</v>
      </c>
      <c r="B22" s="27">
        <v>5000000</v>
      </c>
      <c r="C22" s="98">
        <f>5000000+20000000</f>
        <v>25000000</v>
      </c>
      <c r="D22" s="98"/>
    </row>
    <row r="23" spans="1:4" ht="38.25" customHeight="1">
      <c r="A23" s="2" t="s">
        <v>5</v>
      </c>
      <c r="B23" s="27">
        <v>5000000</v>
      </c>
      <c r="C23" s="98">
        <f>5000000+20000000</f>
        <v>25000000</v>
      </c>
      <c r="D23" s="98"/>
    </row>
    <row r="24" spans="1:4" ht="38.25" customHeight="1">
      <c r="A24" s="2" t="s">
        <v>94</v>
      </c>
      <c r="B24" s="27">
        <v>5000000</v>
      </c>
      <c r="C24" s="98">
        <f>5000000+20000000</f>
        <v>25000000</v>
      </c>
      <c r="D24" s="98"/>
    </row>
    <row r="25" spans="1:4" ht="38.25" customHeight="1">
      <c r="A25" s="2" t="s">
        <v>6</v>
      </c>
      <c r="B25" s="27">
        <v>4600000</v>
      </c>
      <c r="C25" s="98">
        <f>4600000+20000000</f>
        <v>24600000</v>
      </c>
      <c r="D25" s="98"/>
    </row>
    <row r="26" spans="1:4" ht="38.25" customHeight="1">
      <c r="A26" s="4" t="s">
        <v>7</v>
      </c>
      <c r="B26" s="27">
        <v>5000000</v>
      </c>
      <c r="C26" s="98">
        <f>5000000+20000000</f>
        <v>25000000</v>
      </c>
      <c r="D26" s="98"/>
    </row>
    <row r="27" spans="1:4" ht="57.75">
      <c r="A27" s="5" t="s">
        <v>88</v>
      </c>
      <c r="B27" s="28">
        <v>5000000</v>
      </c>
      <c r="C27" s="98">
        <f>5000000+20000000</f>
        <v>25000000</v>
      </c>
      <c r="D27" s="98"/>
    </row>
    <row r="28" spans="1:4" ht="128.25">
      <c r="A28" s="5" t="s">
        <v>74</v>
      </c>
      <c r="B28" s="28" t="s">
        <v>92</v>
      </c>
      <c r="C28" s="99" t="s">
        <v>115</v>
      </c>
      <c r="D28" s="99"/>
    </row>
    <row r="29" spans="1:4" ht="63" customHeight="1">
      <c r="A29" s="5" t="s">
        <v>75</v>
      </c>
      <c r="B29" s="28">
        <v>10000000</v>
      </c>
      <c r="C29" s="98">
        <f>10000000+20000000</f>
        <v>30000000</v>
      </c>
      <c r="D29" s="98"/>
    </row>
    <row r="30" spans="1:4" ht="158.25">
      <c r="A30" s="6" t="s">
        <v>76</v>
      </c>
      <c r="B30" s="29" t="s">
        <v>93</v>
      </c>
      <c r="C30" s="99" t="s">
        <v>93</v>
      </c>
      <c r="D30" s="99"/>
    </row>
    <row r="31" spans="1:4" ht="114.75">
      <c r="A31" s="5" t="s">
        <v>77</v>
      </c>
      <c r="B31" s="30">
        <v>13390000</v>
      </c>
      <c r="C31" s="98">
        <f>13390000+20000000</f>
        <v>33390000</v>
      </c>
      <c r="D31" s="98"/>
    </row>
    <row r="32" spans="1:4" ht="72">
      <c r="A32" s="5" t="s">
        <v>78</v>
      </c>
      <c r="B32" s="30">
        <v>100000</v>
      </c>
      <c r="C32" s="98">
        <v>100000</v>
      </c>
      <c r="D32" s="98"/>
    </row>
    <row r="33" spans="1:4" ht="100.5">
      <c r="A33" s="6" t="s">
        <v>79</v>
      </c>
      <c r="B33" s="30" t="s">
        <v>90</v>
      </c>
      <c r="C33" s="99" t="s">
        <v>90</v>
      </c>
      <c r="D33" s="99"/>
    </row>
    <row r="34" spans="1:4" ht="86.25">
      <c r="A34" s="31" t="s">
        <v>84</v>
      </c>
      <c r="B34" s="32" t="s">
        <v>91</v>
      </c>
      <c r="C34" s="99" t="s">
        <v>91</v>
      </c>
      <c r="D34" s="99"/>
    </row>
    <row r="35" spans="1:4" ht="15" customHeight="1">
      <c r="A35" s="107" t="s">
        <v>9</v>
      </c>
      <c r="B35" s="107"/>
      <c r="C35" s="107"/>
      <c r="D35" s="107"/>
    </row>
    <row r="36" spans="1:4" ht="15" customHeight="1">
      <c r="A36" s="107" t="s">
        <v>10</v>
      </c>
      <c r="B36" s="107"/>
      <c r="C36" s="107"/>
      <c r="D36" s="107"/>
    </row>
    <row r="37" spans="1:4" ht="39" customHeight="1">
      <c r="A37" s="135" t="s">
        <v>11</v>
      </c>
      <c r="B37" s="136"/>
      <c r="C37" s="130">
        <v>1</v>
      </c>
      <c r="D37" s="130"/>
    </row>
    <row r="38" spans="1:4" ht="39" customHeight="1">
      <c r="A38" s="97" t="s">
        <v>12</v>
      </c>
      <c r="B38" s="97"/>
      <c r="C38" s="111">
        <v>0.5</v>
      </c>
      <c r="D38" s="111"/>
    </row>
    <row r="39" spans="1:4" ht="39" customHeight="1">
      <c r="A39" s="97" t="s">
        <v>13</v>
      </c>
      <c r="B39" s="97"/>
      <c r="C39" s="111">
        <v>0.7</v>
      </c>
      <c r="D39" s="111"/>
    </row>
    <row r="40" spans="1:4" ht="39" customHeight="1">
      <c r="A40" s="97" t="s">
        <v>14</v>
      </c>
      <c r="B40" s="97"/>
      <c r="C40" s="111">
        <v>0.3</v>
      </c>
      <c r="D40" s="111"/>
    </row>
    <row r="41" spans="1:4" ht="39" customHeight="1">
      <c r="A41" s="97" t="s">
        <v>15</v>
      </c>
      <c r="B41" s="97"/>
      <c r="C41" s="111">
        <v>0.3</v>
      </c>
      <c r="D41" s="111"/>
    </row>
    <row r="42" spans="1:4" ht="39" customHeight="1">
      <c r="A42" s="97" t="s">
        <v>16</v>
      </c>
      <c r="B42" s="97"/>
      <c r="C42" s="111">
        <v>0.35</v>
      </c>
      <c r="D42" s="111"/>
    </row>
    <row r="43" spans="1:4" ht="39" customHeight="1">
      <c r="A43" s="97" t="s">
        <v>17</v>
      </c>
      <c r="B43" s="97"/>
      <c r="C43" s="111">
        <v>0.35</v>
      </c>
      <c r="D43" s="111"/>
    </row>
    <row r="44" spans="1:4" ht="39" customHeight="1">
      <c r="A44" s="97" t="s">
        <v>18</v>
      </c>
      <c r="B44" s="97"/>
      <c r="C44" s="111">
        <v>0.25</v>
      </c>
      <c r="D44" s="111"/>
    </row>
    <row r="45" spans="1:4" ht="39" customHeight="1">
      <c r="A45" s="97" t="s">
        <v>19</v>
      </c>
      <c r="B45" s="97"/>
      <c r="C45" s="111">
        <v>0.25</v>
      </c>
      <c r="D45" s="111"/>
    </row>
    <row r="46" spans="1:4" ht="39" customHeight="1">
      <c r="A46" s="97" t="s">
        <v>20</v>
      </c>
      <c r="B46" s="97"/>
      <c r="C46" s="111">
        <v>0.35</v>
      </c>
      <c r="D46" s="111"/>
    </row>
    <row r="47" spans="1:4" ht="39" customHeight="1">
      <c r="A47" s="97" t="s">
        <v>21</v>
      </c>
      <c r="B47" s="97"/>
      <c r="C47" s="111">
        <v>0.2</v>
      </c>
      <c r="D47" s="111"/>
    </row>
    <row r="48" spans="1:4" ht="39" customHeight="1">
      <c r="A48" s="97" t="s">
        <v>22</v>
      </c>
      <c r="B48" s="97"/>
      <c r="C48" s="111">
        <v>0.2</v>
      </c>
      <c r="D48" s="111"/>
    </row>
    <row r="49" spans="1:4" ht="39" customHeight="1">
      <c r="A49" s="97" t="s">
        <v>23</v>
      </c>
      <c r="B49" s="97"/>
      <c r="C49" s="111">
        <v>0.2</v>
      </c>
      <c r="D49" s="111"/>
    </row>
    <row r="50" spans="1:4" ht="39" customHeight="1">
      <c r="A50" s="97" t="s">
        <v>24</v>
      </c>
      <c r="B50" s="97"/>
      <c r="C50" s="111">
        <v>0.2</v>
      </c>
      <c r="D50" s="111"/>
    </row>
    <row r="51" spans="1:4" ht="39" customHeight="1">
      <c r="A51" s="97" t="s">
        <v>25</v>
      </c>
      <c r="B51" s="97"/>
      <c r="C51" s="111">
        <v>0.15</v>
      </c>
      <c r="D51" s="111"/>
    </row>
    <row r="52" spans="1:4" ht="39" customHeight="1">
      <c r="A52" s="97" t="s">
        <v>26</v>
      </c>
      <c r="B52" s="97"/>
      <c r="C52" s="111">
        <v>0.15</v>
      </c>
      <c r="D52" s="111"/>
    </row>
    <row r="53" spans="1:4" ht="39" customHeight="1">
      <c r="A53" s="97" t="s">
        <v>27</v>
      </c>
      <c r="B53" s="97"/>
      <c r="C53" s="111">
        <v>0.12</v>
      </c>
      <c r="D53" s="111"/>
    </row>
    <row r="54" spans="1:4" ht="39" customHeight="1">
      <c r="A54" s="97" t="s">
        <v>28</v>
      </c>
      <c r="B54" s="97"/>
      <c r="C54" s="111">
        <v>0.1</v>
      </c>
      <c r="D54" s="111"/>
    </row>
    <row r="55" spans="1:4" ht="39" customHeight="1">
      <c r="A55" s="97" t="s">
        <v>29</v>
      </c>
      <c r="B55" s="97"/>
      <c r="C55" s="111">
        <v>0.1</v>
      </c>
      <c r="D55" s="111"/>
    </row>
    <row r="56" spans="1:4" ht="39" customHeight="1">
      <c r="A56" s="97" t="s">
        <v>30</v>
      </c>
      <c r="B56" s="97"/>
      <c r="C56" s="111">
        <v>0.08</v>
      </c>
      <c r="D56" s="111"/>
    </row>
    <row r="57" spans="1:4" ht="39" customHeight="1">
      <c r="A57" s="97" t="s">
        <v>31</v>
      </c>
      <c r="B57" s="97"/>
      <c r="C57" s="111">
        <v>0.08</v>
      </c>
      <c r="D57" s="111"/>
    </row>
    <row r="58" spans="1:4" ht="14.25" customHeight="1">
      <c r="A58" s="107" t="s">
        <v>32</v>
      </c>
      <c r="B58" s="107"/>
      <c r="C58" s="107"/>
      <c r="D58" s="107"/>
    </row>
    <row r="59" spans="1:4" ht="33" customHeight="1">
      <c r="A59" s="97" t="s">
        <v>33</v>
      </c>
      <c r="B59" s="97"/>
      <c r="C59" s="97"/>
      <c r="D59" s="97"/>
    </row>
    <row r="60" spans="1:4" ht="57" customHeight="1">
      <c r="A60" s="97" t="s">
        <v>34</v>
      </c>
      <c r="B60" s="97"/>
      <c r="C60" s="97"/>
      <c r="D60" s="97"/>
    </row>
    <row r="61" spans="1:4" ht="15">
      <c r="A61" s="110" t="s">
        <v>81</v>
      </c>
      <c r="B61" s="110"/>
      <c r="C61" s="110"/>
      <c r="D61" s="110"/>
    </row>
    <row r="62" spans="1:4" ht="62.25" customHeight="1">
      <c r="A62" s="97" t="s">
        <v>67</v>
      </c>
      <c r="B62" s="97"/>
      <c r="C62" s="97"/>
      <c r="D62" s="97"/>
    </row>
    <row r="63" spans="1:4" ht="79.5" customHeight="1">
      <c r="A63" s="97" t="s">
        <v>68</v>
      </c>
      <c r="B63" s="97"/>
      <c r="C63" s="97"/>
      <c r="D63" s="97"/>
    </row>
    <row r="64" spans="1:4" ht="79.5" customHeight="1">
      <c r="A64" s="97" t="s">
        <v>69</v>
      </c>
      <c r="B64" s="97"/>
      <c r="C64" s="97"/>
      <c r="D64" s="97"/>
    </row>
    <row r="65" spans="1:4" ht="70.5" customHeight="1">
      <c r="A65" s="97" t="s">
        <v>70</v>
      </c>
      <c r="B65" s="97"/>
      <c r="C65" s="97"/>
      <c r="D65" s="97"/>
    </row>
    <row r="66" spans="1:4" ht="64.5" customHeight="1">
      <c r="A66" s="97" t="s">
        <v>71</v>
      </c>
      <c r="B66" s="97"/>
      <c r="C66" s="97"/>
      <c r="D66" s="97"/>
    </row>
    <row r="67" spans="1:4" ht="98.25" customHeight="1">
      <c r="A67" s="97" t="s">
        <v>72</v>
      </c>
      <c r="B67" s="97"/>
      <c r="C67" s="97"/>
      <c r="D67" s="97"/>
    </row>
    <row r="68" spans="1:4" ht="92.25" customHeight="1">
      <c r="A68" s="97" t="s">
        <v>73</v>
      </c>
      <c r="B68" s="97"/>
      <c r="C68" s="97"/>
      <c r="D68" s="97"/>
    </row>
    <row r="69" spans="1:4" ht="51" customHeight="1">
      <c r="A69" s="97" t="s">
        <v>8</v>
      </c>
      <c r="B69" s="97"/>
      <c r="C69" s="97"/>
      <c r="D69" s="97"/>
    </row>
    <row r="70" spans="1:4" ht="14.25">
      <c r="A70" s="97" t="s">
        <v>85</v>
      </c>
      <c r="B70" s="97"/>
      <c r="C70" s="97"/>
      <c r="D70" s="97"/>
    </row>
    <row r="71" spans="1:4" ht="51.75" customHeight="1">
      <c r="A71" s="97" t="s">
        <v>86</v>
      </c>
      <c r="B71" s="97"/>
      <c r="C71" s="97"/>
      <c r="D71" s="97"/>
    </row>
    <row r="72" spans="1:4" ht="48" customHeight="1">
      <c r="A72" s="97" t="s">
        <v>35</v>
      </c>
      <c r="B72" s="97"/>
      <c r="C72" s="97"/>
      <c r="D72" s="97"/>
    </row>
    <row r="73" spans="1:4" ht="36" customHeight="1">
      <c r="A73" s="97" t="s">
        <v>36</v>
      </c>
      <c r="B73" s="97"/>
      <c r="C73" s="97"/>
      <c r="D73" s="97"/>
    </row>
    <row r="74" spans="1:4" ht="35.25" customHeight="1">
      <c r="A74" s="97" t="s">
        <v>37</v>
      </c>
      <c r="B74" s="97"/>
      <c r="C74" s="97"/>
      <c r="D74" s="97"/>
    </row>
    <row r="75" spans="1:4" ht="45.75" customHeight="1">
      <c r="A75" s="97" t="s">
        <v>38</v>
      </c>
      <c r="B75" s="97"/>
      <c r="C75" s="97"/>
      <c r="D75" s="97"/>
    </row>
    <row r="76" spans="1:4" ht="21" customHeight="1">
      <c r="A76" s="97" t="s">
        <v>39</v>
      </c>
      <c r="B76" s="97"/>
      <c r="C76" s="97"/>
      <c r="D76" s="97"/>
    </row>
    <row r="77" spans="1:4" ht="54.75" customHeight="1">
      <c r="A77" s="97" t="s">
        <v>40</v>
      </c>
      <c r="B77" s="97"/>
      <c r="C77" s="97"/>
      <c r="D77" s="97"/>
    </row>
    <row r="78" spans="1:4" ht="45.75" customHeight="1">
      <c r="A78" s="97" t="s">
        <v>41</v>
      </c>
      <c r="B78" s="97"/>
      <c r="C78" s="97"/>
      <c r="D78" s="97"/>
    </row>
    <row r="79" spans="1:4" ht="36.75" customHeight="1">
      <c r="A79" s="97" t="s">
        <v>42</v>
      </c>
      <c r="B79" s="97"/>
      <c r="C79" s="97"/>
      <c r="D79" s="97"/>
    </row>
    <row r="80" spans="1:4" ht="33" customHeight="1">
      <c r="A80" s="97" t="s">
        <v>43</v>
      </c>
      <c r="B80" s="97"/>
      <c r="C80" s="97"/>
      <c r="D80" s="97"/>
    </row>
    <row r="81" spans="1:4" ht="31.5" customHeight="1">
      <c r="A81" s="97" t="s">
        <v>44</v>
      </c>
      <c r="B81" s="97"/>
      <c r="C81" s="97"/>
      <c r="D81" s="97"/>
    </row>
    <row r="82" spans="1:4" ht="21" customHeight="1">
      <c r="A82" s="97" t="s">
        <v>45</v>
      </c>
      <c r="B82" s="97"/>
      <c r="C82" s="97"/>
      <c r="D82" s="97"/>
    </row>
    <row r="83" spans="1:4" ht="46.5" customHeight="1">
      <c r="A83" s="97" t="s">
        <v>46</v>
      </c>
      <c r="B83" s="97"/>
      <c r="C83" s="97"/>
      <c r="D83" s="97"/>
    </row>
    <row r="84" spans="1:4" ht="32.25" customHeight="1">
      <c r="A84" s="97" t="s">
        <v>47</v>
      </c>
      <c r="B84" s="97"/>
      <c r="C84" s="97"/>
      <c r="D84" s="97"/>
    </row>
    <row r="85" spans="1:4" ht="34.5" customHeight="1">
      <c r="A85" s="97" t="s">
        <v>48</v>
      </c>
      <c r="B85" s="97"/>
      <c r="C85" s="97"/>
      <c r="D85" s="97"/>
    </row>
    <row r="86" spans="1:4" ht="49.5" customHeight="1">
      <c r="A86" s="97" t="s">
        <v>49</v>
      </c>
      <c r="B86" s="97"/>
      <c r="C86" s="97"/>
      <c r="D86" s="97"/>
    </row>
    <row r="87" spans="1:4" ht="18" customHeight="1">
      <c r="A87" s="97" t="s">
        <v>50</v>
      </c>
      <c r="B87" s="97"/>
      <c r="C87" s="97"/>
      <c r="D87" s="97"/>
    </row>
    <row r="88" spans="1:4" ht="66" customHeight="1">
      <c r="A88" s="97" t="s">
        <v>51</v>
      </c>
      <c r="B88" s="97"/>
      <c r="C88" s="97"/>
      <c r="D88" s="97"/>
    </row>
    <row r="89" spans="1:4" ht="20.25" customHeight="1">
      <c r="A89" s="97" t="s">
        <v>52</v>
      </c>
      <c r="B89" s="97"/>
      <c r="C89" s="97"/>
      <c r="D89" s="97"/>
    </row>
    <row r="90" spans="1:4" ht="34.5" customHeight="1">
      <c r="A90" s="97" t="s">
        <v>82</v>
      </c>
      <c r="B90" s="97"/>
      <c r="C90" s="97"/>
      <c r="D90" s="97"/>
    </row>
    <row r="91" spans="1:4" ht="18" customHeight="1">
      <c r="A91" s="97" t="s">
        <v>53</v>
      </c>
      <c r="B91" s="97"/>
      <c r="C91" s="97"/>
      <c r="D91" s="97"/>
    </row>
    <row r="92" spans="1:4" ht="34.5" customHeight="1">
      <c r="A92" s="97" t="s">
        <v>54</v>
      </c>
      <c r="B92" s="97"/>
      <c r="C92" s="97"/>
      <c r="D92" s="97"/>
    </row>
    <row r="93" spans="1:4" ht="14.25">
      <c r="A93" s="126"/>
      <c r="B93" s="126"/>
      <c r="C93" s="126"/>
      <c r="D93" s="126"/>
    </row>
    <row r="94" spans="1:4" ht="30" customHeight="1">
      <c r="A94" s="10" t="s">
        <v>111</v>
      </c>
      <c r="B94" s="33" t="s">
        <v>112</v>
      </c>
      <c r="C94" s="34"/>
      <c r="D94" s="37" t="s">
        <v>121</v>
      </c>
    </row>
    <row r="95" spans="1:4" ht="72">
      <c r="A95" s="16" t="s">
        <v>100</v>
      </c>
      <c r="B95" s="18">
        <v>250</v>
      </c>
      <c r="C95" s="35" t="s">
        <v>113</v>
      </c>
      <c r="D95" s="18">
        <v>250</v>
      </c>
    </row>
    <row r="96" spans="1:4" ht="314.25">
      <c r="A96" s="15" t="s">
        <v>102</v>
      </c>
      <c r="B96" s="17">
        <v>250</v>
      </c>
      <c r="C96" s="36" t="s">
        <v>103</v>
      </c>
      <c r="D96" s="18">
        <v>250</v>
      </c>
    </row>
    <row r="97" spans="1:4" ht="27" customHeight="1">
      <c r="A97" s="21" t="s">
        <v>104</v>
      </c>
      <c r="B97" s="22">
        <v>500</v>
      </c>
      <c r="C97" s="24"/>
      <c r="D97" s="39">
        <f>SUM(D95:D96)</f>
        <v>500</v>
      </c>
    </row>
    <row r="98" spans="1:4" ht="23.25" customHeight="1">
      <c r="A98" s="132" t="s">
        <v>105</v>
      </c>
      <c r="B98" s="133"/>
      <c r="C98" s="133"/>
      <c r="D98" s="134"/>
    </row>
    <row r="99" spans="1:4" ht="35.25" customHeight="1">
      <c r="A99" s="109" t="s">
        <v>106</v>
      </c>
      <c r="B99" s="109"/>
      <c r="C99" s="109"/>
      <c r="D99" s="109"/>
    </row>
    <row r="101" spans="1:2" ht="14.25">
      <c r="A101" s="13"/>
      <c r="B101" s="14"/>
    </row>
    <row r="102" spans="1:2" ht="14.25">
      <c r="A102" s="13"/>
      <c r="B102" s="14"/>
    </row>
    <row r="103" spans="1:2" ht="15" thickBot="1">
      <c r="A103" s="13"/>
      <c r="B103" s="14"/>
    </row>
    <row r="104" spans="1:2" ht="14.25">
      <c r="A104" s="11" t="s">
        <v>116</v>
      </c>
      <c r="B104" s="12"/>
    </row>
    <row r="105" spans="1:2" ht="90" thickBot="1">
      <c r="A105" s="19" t="s">
        <v>117</v>
      </c>
      <c r="B105" s="20" t="s">
        <v>118</v>
      </c>
    </row>
  </sheetData>
  <sheetProtection/>
  <mergeCells count="121">
    <mergeCell ref="C25:D25"/>
    <mergeCell ref="A56:B56"/>
    <mergeCell ref="A57:B57"/>
    <mergeCell ref="A17:D17"/>
    <mergeCell ref="C18:D18"/>
    <mergeCell ref="C19:D19"/>
    <mergeCell ref="C20:D20"/>
    <mergeCell ref="C21:D21"/>
    <mergeCell ref="C22:D22"/>
    <mergeCell ref="C23:D23"/>
    <mergeCell ref="C24:D24"/>
    <mergeCell ref="A50:B50"/>
    <mergeCell ref="A51:B51"/>
    <mergeCell ref="A52:B52"/>
    <mergeCell ref="A53:B53"/>
    <mergeCell ref="A54:B54"/>
    <mergeCell ref="A37:B37"/>
    <mergeCell ref="A38:B38"/>
    <mergeCell ref="A39:B39"/>
    <mergeCell ref="A40:B40"/>
    <mergeCell ref="C56:D56"/>
    <mergeCell ref="A55:B55"/>
    <mergeCell ref="A44:B44"/>
    <mergeCell ref="A45:B45"/>
    <mergeCell ref="A46:B46"/>
    <mergeCell ref="A47:B47"/>
    <mergeCell ref="A48:B48"/>
    <mergeCell ref="A49:B49"/>
    <mergeCell ref="C5:D5"/>
    <mergeCell ref="A6:D6"/>
    <mergeCell ref="A99:D99"/>
    <mergeCell ref="A98:D98"/>
    <mergeCell ref="A62:D62"/>
    <mergeCell ref="A63:D63"/>
    <mergeCell ref="A64:D64"/>
    <mergeCell ref="A41:B41"/>
    <mergeCell ref="A42:B42"/>
    <mergeCell ref="A67:D67"/>
    <mergeCell ref="A88:D88"/>
    <mergeCell ref="A89:D89"/>
    <mergeCell ref="A69:D69"/>
    <mergeCell ref="A70:D70"/>
    <mergeCell ref="A71:D71"/>
    <mergeCell ref="A76:D76"/>
    <mergeCell ref="A68:D68"/>
    <mergeCell ref="A36:D36"/>
    <mergeCell ref="C37:D37"/>
    <mergeCell ref="A65:D65"/>
    <mergeCell ref="A66:D66"/>
    <mergeCell ref="A61:D61"/>
    <mergeCell ref="C57:D57"/>
    <mergeCell ref="A43:B43"/>
    <mergeCell ref="C38:D38"/>
    <mergeCell ref="C44:D44"/>
    <mergeCell ref="C26:D26"/>
    <mergeCell ref="C27:D27"/>
    <mergeCell ref="C28:D28"/>
    <mergeCell ref="C29:D29"/>
    <mergeCell ref="C30:D30"/>
    <mergeCell ref="A35:D35"/>
    <mergeCell ref="C31:D31"/>
    <mergeCell ref="A12:D12"/>
    <mergeCell ref="A72:D72"/>
    <mergeCell ref="A73:D73"/>
    <mergeCell ref="A74:D74"/>
    <mergeCell ref="A75:D75"/>
    <mergeCell ref="C32:D32"/>
    <mergeCell ref="C33:D33"/>
    <mergeCell ref="C34:D34"/>
    <mergeCell ref="A59:D59"/>
    <mergeCell ref="A60:D60"/>
    <mergeCell ref="C14:D14"/>
    <mergeCell ref="C15:D15"/>
    <mergeCell ref="C16:D16"/>
    <mergeCell ref="C51:D51"/>
    <mergeCell ref="C52:D52"/>
    <mergeCell ref="A7:D7"/>
    <mergeCell ref="A9:D9"/>
    <mergeCell ref="A11:D11"/>
    <mergeCell ref="A8:D8"/>
    <mergeCell ref="A10:D10"/>
    <mergeCell ref="C39:D39"/>
    <mergeCell ref="C40:D40"/>
    <mergeCell ref="A58:D58"/>
    <mergeCell ref="C53:D53"/>
    <mergeCell ref="C54:D54"/>
    <mergeCell ref="C55:D55"/>
    <mergeCell ref="C45:D45"/>
    <mergeCell ref="C46:D46"/>
    <mergeCell ref="C47:D47"/>
    <mergeCell ref="C48:D48"/>
    <mergeCell ref="A91:D91"/>
    <mergeCell ref="A92:D92"/>
    <mergeCell ref="A77:D77"/>
    <mergeCell ref="A78:D78"/>
    <mergeCell ref="A79:D79"/>
    <mergeCell ref="A80:D80"/>
    <mergeCell ref="A81:D81"/>
    <mergeCell ref="A82:D82"/>
    <mergeCell ref="A90:D90"/>
    <mergeCell ref="A87:D87"/>
    <mergeCell ref="A93:D93"/>
    <mergeCell ref="C41:D41"/>
    <mergeCell ref="C42:D42"/>
    <mergeCell ref="C43:D43"/>
    <mergeCell ref="C49:D49"/>
    <mergeCell ref="C50:D50"/>
    <mergeCell ref="A83:D83"/>
    <mergeCell ref="A84:D84"/>
    <mergeCell ref="A85:D85"/>
    <mergeCell ref="A86:D86"/>
    <mergeCell ref="A14:B14"/>
    <mergeCell ref="A15:B15"/>
    <mergeCell ref="A16:B16"/>
    <mergeCell ref="A13:B13"/>
    <mergeCell ref="A5:B5"/>
    <mergeCell ref="A1:D1"/>
    <mergeCell ref="A2:D2"/>
    <mergeCell ref="A3:D3"/>
    <mergeCell ref="A4:D4"/>
    <mergeCell ref="C13:D13"/>
  </mergeCells>
  <printOptions/>
  <pageMargins left="0.7086614173228347" right="0.7086614173228347" top="0.7480314960629921" bottom="0.7480314960629921" header="0.31496062992125984" footer="0.31496062992125984"/>
  <pageSetup horizontalDpi="600" verticalDpi="600" orientation="landscape" scale="90" r:id="rId1"/>
  <rowBreaks count="1" manualBreakCount="1">
    <brk id="97" max="255" man="1"/>
  </rowBreaks>
</worksheet>
</file>

<file path=xl/worksheets/sheet3.xml><?xml version="1.0" encoding="utf-8"?>
<worksheet xmlns="http://schemas.openxmlformats.org/spreadsheetml/2006/main" xmlns:r="http://schemas.openxmlformats.org/officeDocument/2006/relationships">
  <dimension ref="A2:D13"/>
  <sheetViews>
    <sheetView zoomScalePageLayoutView="0" workbookViewId="0" topLeftCell="A1">
      <selection activeCell="G9" sqref="G9"/>
    </sheetView>
  </sheetViews>
  <sheetFormatPr defaultColWidth="11.421875" defaultRowHeight="12.75"/>
  <cols>
    <col min="1" max="1" width="48.8515625" style="48" customWidth="1"/>
    <col min="2" max="2" width="33.28125" style="48" customWidth="1"/>
    <col min="3" max="16384" width="11.421875" style="40" customWidth="1"/>
  </cols>
  <sheetData>
    <row r="2" spans="1:4" ht="18">
      <c r="A2" s="75"/>
      <c r="B2" s="75"/>
      <c r="C2" s="75"/>
      <c r="D2" s="75"/>
    </row>
    <row r="3" spans="1:4" ht="15">
      <c r="A3" s="91" t="s">
        <v>60</v>
      </c>
      <c r="B3" s="92"/>
      <c r="C3" s="76"/>
      <c r="D3" s="76"/>
    </row>
    <row r="4" spans="1:4" ht="15">
      <c r="A4" s="91" t="s">
        <v>147</v>
      </c>
      <c r="B4" s="92"/>
      <c r="C4" s="76"/>
      <c r="D4" s="76"/>
    </row>
    <row r="5" spans="1:4" ht="20.25" customHeight="1">
      <c r="A5" s="91" t="s">
        <v>64</v>
      </c>
      <c r="B5" s="92"/>
      <c r="C5" s="76"/>
      <c r="D5" s="76"/>
    </row>
    <row r="6" spans="1:4" s="44" customFormat="1" ht="21" customHeight="1">
      <c r="A6" s="138"/>
      <c r="B6" s="138"/>
      <c r="C6" s="40"/>
      <c r="D6" s="40"/>
    </row>
    <row r="7" spans="1:2" ht="30" customHeight="1">
      <c r="A7" s="139" t="s">
        <v>122</v>
      </c>
      <c r="B7" s="139"/>
    </row>
    <row r="8" spans="1:2" ht="24.75" customHeight="1">
      <c r="A8" s="140" t="s">
        <v>123</v>
      </c>
      <c r="B8" s="140"/>
    </row>
    <row r="9" spans="1:2" ht="24.75" customHeight="1">
      <c r="A9" s="41" t="s">
        <v>124</v>
      </c>
      <c r="B9" s="49" t="s">
        <v>127</v>
      </c>
    </row>
    <row r="10" spans="1:4" ht="12.75">
      <c r="A10" s="42" t="s">
        <v>125</v>
      </c>
      <c r="B10" s="43"/>
      <c r="C10" s="44"/>
      <c r="D10" s="44"/>
    </row>
    <row r="11" spans="1:2" ht="36" customHeight="1">
      <c r="A11" s="73" t="s">
        <v>143</v>
      </c>
      <c r="B11" s="45">
        <f>+'Puntajes por Ramo'!D13</f>
        <v>500</v>
      </c>
    </row>
    <row r="12" spans="1:2" ht="36" customHeight="1">
      <c r="A12" s="73" t="s">
        <v>144</v>
      </c>
      <c r="B12" s="45">
        <f>+'Puntajes por Ramo'!D22</f>
        <v>500</v>
      </c>
    </row>
    <row r="13" spans="1:2" ht="15.75">
      <c r="A13" s="46" t="s">
        <v>126</v>
      </c>
      <c r="B13" s="47">
        <f>SUM(B11:B12)</f>
        <v>1000</v>
      </c>
    </row>
  </sheetData>
  <sheetProtection/>
  <mergeCells count="6">
    <mergeCell ref="A3:B3"/>
    <mergeCell ref="A4:B4"/>
    <mergeCell ref="A5:B5"/>
    <mergeCell ref="A6:B6"/>
    <mergeCell ref="A7:B7"/>
    <mergeCell ref="A8:B8"/>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J19"/>
  <sheetViews>
    <sheetView zoomScalePageLayoutView="0" workbookViewId="0" topLeftCell="A6">
      <selection activeCell="A3" sqref="A3:D15"/>
    </sheetView>
  </sheetViews>
  <sheetFormatPr defaultColWidth="11.421875" defaultRowHeight="12.75"/>
  <cols>
    <col min="1" max="1" width="68.28125" style="58" bestFit="1" customWidth="1"/>
    <col min="2" max="2" width="24.8515625" style="58" customWidth="1"/>
    <col min="3" max="3" width="15.00390625" style="58" customWidth="1"/>
    <col min="4" max="4" width="14.421875" style="58" customWidth="1"/>
    <col min="5" max="16384" width="11.421875" style="40" customWidth="1"/>
  </cols>
  <sheetData>
    <row r="1" spans="1:4" ht="18">
      <c r="A1" s="141"/>
      <c r="B1" s="141"/>
      <c r="C1" s="141"/>
      <c r="D1" s="141"/>
    </row>
    <row r="2" spans="1:4" ht="18">
      <c r="A2" s="50"/>
      <c r="B2" s="50"/>
      <c r="C2" s="50"/>
      <c r="D2" s="50"/>
    </row>
    <row r="3" spans="1:4" ht="18">
      <c r="A3" s="141" t="s">
        <v>60</v>
      </c>
      <c r="B3" s="141"/>
      <c r="C3" s="141"/>
      <c r="D3" s="141"/>
    </row>
    <row r="4" spans="1:4" ht="18">
      <c r="A4" s="141" t="s">
        <v>147</v>
      </c>
      <c r="B4" s="141"/>
      <c r="C4" s="141"/>
      <c r="D4" s="141"/>
    </row>
    <row r="5" spans="1:4" ht="36" customHeight="1">
      <c r="A5" s="151" t="s">
        <v>64</v>
      </c>
      <c r="B5" s="151"/>
      <c r="C5" s="151"/>
      <c r="D5" s="151"/>
    </row>
    <row r="6" spans="1:4" ht="39" customHeight="1">
      <c r="A6" s="151" t="s">
        <v>128</v>
      </c>
      <c r="B6" s="151"/>
      <c r="C6" s="151"/>
      <c r="D6" s="151"/>
    </row>
    <row r="7" spans="1:10" ht="31.5" customHeight="1">
      <c r="A7" s="51" t="s">
        <v>129</v>
      </c>
      <c r="B7" s="77" t="s">
        <v>130</v>
      </c>
      <c r="C7" s="152" t="s">
        <v>131</v>
      </c>
      <c r="D7" s="154" t="s">
        <v>132</v>
      </c>
      <c r="H7" s="141"/>
      <c r="I7" s="141"/>
      <c r="J7" s="141"/>
    </row>
    <row r="8" spans="1:10" ht="32.25" customHeight="1">
      <c r="A8" s="51" t="s">
        <v>133</v>
      </c>
      <c r="B8" s="78" t="s">
        <v>127</v>
      </c>
      <c r="C8" s="153"/>
      <c r="D8" s="154"/>
      <c r="H8" s="142"/>
      <c r="I8" s="142"/>
      <c r="J8" s="142"/>
    </row>
    <row r="9" spans="1:4" ht="24.75" customHeight="1">
      <c r="A9" s="73" t="s">
        <v>143</v>
      </c>
      <c r="B9" s="52">
        <f>+ESTUDIANTIL!C14</f>
        <v>706962500</v>
      </c>
      <c r="C9" s="53">
        <f>+ESTUDIANTIL!C16*D9</f>
        <v>250</v>
      </c>
      <c r="D9" s="54">
        <v>0.5</v>
      </c>
    </row>
    <row r="10" spans="1:4" ht="27" customHeight="1">
      <c r="A10" s="74" t="s">
        <v>144</v>
      </c>
      <c r="B10" s="52">
        <f>+'ESTUDIANTIL CE'!C14</f>
        <v>75000000</v>
      </c>
      <c r="C10" s="53">
        <f>+'ESTUDIANTIL CE'!C16:D16*D10</f>
        <v>250</v>
      </c>
      <c r="D10" s="54">
        <v>0.5</v>
      </c>
    </row>
    <row r="11" spans="1:4" ht="24.75" customHeight="1">
      <c r="A11" s="55" t="s">
        <v>134</v>
      </c>
      <c r="B11" s="56">
        <f>SUM(B9:B10)</f>
        <v>781962500</v>
      </c>
      <c r="C11" s="57">
        <f>SUM(C9:C10)</f>
        <v>500</v>
      </c>
      <c r="D11" s="54">
        <f>SUM(D9:D10)</f>
        <v>1</v>
      </c>
    </row>
    <row r="13" ht="3.75" customHeight="1" thickBot="1"/>
    <row r="14" spans="2:4" ht="33" customHeight="1" thickTop="1">
      <c r="B14" s="143" t="s">
        <v>127</v>
      </c>
      <c r="C14" s="144"/>
      <c r="D14" s="145"/>
    </row>
    <row r="15" spans="2:4" ht="32.25" customHeight="1" thickBot="1">
      <c r="B15" s="146">
        <f>+B11</f>
        <v>781962500</v>
      </c>
      <c r="C15" s="147"/>
      <c r="D15" s="148"/>
    </row>
    <row r="16" ht="13.5" thickTop="1"/>
    <row r="17" spans="2:3" ht="39.75" customHeight="1">
      <c r="B17" s="149"/>
      <c r="C17" s="150"/>
    </row>
    <row r="19" ht="12.75">
      <c r="B19" s="59"/>
    </row>
  </sheetData>
  <sheetProtection/>
  <mergeCells count="12">
    <mergeCell ref="A3:D3"/>
    <mergeCell ref="A1:D1"/>
    <mergeCell ref="A5:D5"/>
    <mergeCell ref="A6:D6"/>
    <mergeCell ref="C7:C8"/>
    <mergeCell ref="D7:D8"/>
    <mergeCell ref="H7:J7"/>
    <mergeCell ref="H8:J8"/>
    <mergeCell ref="B14:D14"/>
    <mergeCell ref="B15:D15"/>
    <mergeCell ref="B17:C17"/>
    <mergeCell ref="A4:D4"/>
  </mergeCells>
  <printOptions/>
  <pageMargins left="0.7086614173228347" right="0.7086614173228347" top="0.7480314960629921" bottom="0.7480314960629921" header="0.31496062992125984" footer="0.31496062992125984"/>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2:D22"/>
  <sheetViews>
    <sheetView zoomScalePageLayoutView="0" workbookViewId="0" topLeftCell="A1">
      <selection activeCell="C12" sqref="C12"/>
    </sheetView>
  </sheetViews>
  <sheetFormatPr defaultColWidth="11.421875" defaultRowHeight="12.75"/>
  <cols>
    <col min="1" max="1" width="43.28125" style="58" customWidth="1"/>
    <col min="2" max="2" width="25.421875" style="58" customWidth="1"/>
    <col min="3" max="3" width="29.8515625" style="58" customWidth="1"/>
    <col min="4" max="16384" width="11.421875" style="40" customWidth="1"/>
  </cols>
  <sheetData>
    <row r="2" spans="1:4" ht="18">
      <c r="A2" s="141" t="s">
        <v>60</v>
      </c>
      <c r="B2" s="141"/>
      <c r="C2" s="141"/>
      <c r="D2" s="141"/>
    </row>
    <row r="3" spans="1:4" ht="18">
      <c r="A3" s="141" t="s">
        <v>147</v>
      </c>
      <c r="B3" s="141"/>
      <c r="C3" s="141"/>
      <c r="D3" s="141"/>
    </row>
    <row r="4" spans="1:4" ht="33.75" customHeight="1">
      <c r="A4" s="151" t="s">
        <v>64</v>
      </c>
      <c r="B4" s="151"/>
      <c r="C4" s="151"/>
      <c r="D4" s="151"/>
    </row>
    <row r="5" spans="1:3" ht="33.75" customHeight="1">
      <c r="A5" s="157" t="s">
        <v>135</v>
      </c>
      <c r="B5" s="157"/>
      <c r="C5" s="157"/>
    </row>
    <row r="6" spans="1:4" ht="18.75" customHeight="1">
      <c r="A6" s="158" t="s">
        <v>146</v>
      </c>
      <c r="B6" s="158"/>
      <c r="C6" s="158"/>
      <c r="D6" s="158"/>
    </row>
    <row r="7" spans="1:3" ht="7.5" customHeight="1">
      <c r="A7" s="60"/>
      <c r="B7" s="60"/>
      <c r="C7" s="60"/>
    </row>
    <row r="8" spans="1:4" ht="29.25" customHeight="1">
      <c r="A8" s="61" t="s">
        <v>136</v>
      </c>
      <c r="B8" s="61" t="s">
        <v>137</v>
      </c>
      <c r="C8" s="49" t="s">
        <v>127</v>
      </c>
      <c r="D8" s="49" t="s">
        <v>132</v>
      </c>
    </row>
    <row r="9" spans="1:4" ht="15.75">
      <c r="A9" s="62" t="s">
        <v>138</v>
      </c>
      <c r="B9" s="63">
        <f>SUM(B10:B10)</f>
        <v>500</v>
      </c>
      <c r="C9" s="64"/>
      <c r="D9" s="155">
        <v>0.5</v>
      </c>
    </row>
    <row r="10" spans="1:4" ht="15">
      <c r="A10" s="65" t="s">
        <v>148</v>
      </c>
      <c r="B10" s="66">
        <v>500</v>
      </c>
      <c r="C10" s="67">
        <f>+ESTUDIANTIL!C16</f>
        <v>500</v>
      </c>
      <c r="D10" s="156"/>
    </row>
    <row r="11" spans="1:4" ht="15.75">
      <c r="A11" s="62" t="s">
        <v>139</v>
      </c>
      <c r="B11" s="63">
        <f>SUM(B12:B12)</f>
        <v>500</v>
      </c>
      <c r="C11" s="68"/>
      <c r="D11" s="156"/>
    </row>
    <row r="12" spans="1:4" ht="15">
      <c r="A12" s="65" t="s">
        <v>140</v>
      </c>
      <c r="B12" s="66">
        <v>500</v>
      </c>
      <c r="C12" s="67">
        <f>+ESTUDIANTIL!D97</f>
        <v>500</v>
      </c>
      <c r="D12" s="156"/>
    </row>
    <row r="13" spans="1:4" ht="37.5" customHeight="1">
      <c r="A13" s="69" t="s">
        <v>141</v>
      </c>
      <c r="B13" s="70">
        <f>+B9+B11</f>
        <v>1000</v>
      </c>
      <c r="C13" s="49">
        <f>SUM(C10:C12)</f>
        <v>1000</v>
      </c>
      <c r="D13" s="49">
        <f>+D9*C13</f>
        <v>500</v>
      </c>
    </row>
    <row r="15" spans="1:4" ht="15.75">
      <c r="A15" s="158" t="s">
        <v>145</v>
      </c>
      <c r="B15" s="158"/>
      <c r="C15" s="158"/>
      <c r="D15" s="158"/>
    </row>
    <row r="16" spans="1:3" ht="9.75" customHeight="1">
      <c r="A16" s="60"/>
      <c r="B16" s="60"/>
      <c r="C16" s="60"/>
    </row>
    <row r="17" spans="1:4" ht="30" customHeight="1">
      <c r="A17" s="61" t="s">
        <v>136</v>
      </c>
      <c r="B17" s="61" t="s">
        <v>137</v>
      </c>
      <c r="C17" s="49" t="str">
        <f>+C8</f>
        <v>SEGUROS DEL ESTADO</v>
      </c>
      <c r="D17" s="49" t="s">
        <v>132</v>
      </c>
    </row>
    <row r="18" spans="1:4" ht="15.75">
      <c r="A18" s="62" t="s">
        <v>138</v>
      </c>
      <c r="B18" s="63">
        <f>SUM(B19:B19)</f>
        <v>500</v>
      </c>
      <c r="C18" s="64"/>
      <c r="D18" s="155">
        <v>0.5</v>
      </c>
    </row>
    <row r="19" spans="1:4" ht="15">
      <c r="A19" s="71" t="s">
        <v>149</v>
      </c>
      <c r="B19" s="66">
        <v>500</v>
      </c>
      <c r="C19" s="67">
        <f>+'ESTUDIANTIL CE'!C16:D16</f>
        <v>500</v>
      </c>
      <c r="D19" s="156"/>
    </row>
    <row r="20" spans="1:4" ht="15.75">
      <c r="A20" s="62" t="s">
        <v>139</v>
      </c>
      <c r="B20" s="63">
        <f>+B21</f>
        <v>500</v>
      </c>
      <c r="C20" s="72"/>
      <c r="D20" s="156"/>
    </row>
    <row r="21" spans="1:4" ht="15">
      <c r="A21" s="71" t="s">
        <v>142</v>
      </c>
      <c r="B21" s="66">
        <v>500</v>
      </c>
      <c r="C21" s="67">
        <f>+'ESTUDIANTIL CE'!D97</f>
        <v>500</v>
      </c>
      <c r="D21" s="156"/>
    </row>
    <row r="22" spans="1:4" ht="38.25" customHeight="1">
      <c r="A22" s="69" t="s">
        <v>141</v>
      </c>
      <c r="B22" s="70">
        <f>SUM(B19:B21)</f>
        <v>1500</v>
      </c>
      <c r="C22" s="79">
        <f>SUM(C19:C21)</f>
        <v>1000</v>
      </c>
      <c r="D22" s="49">
        <f>C22*D18</f>
        <v>500</v>
      </c>
    </row>
    <row r="23" ht="12.75" customHeight="1"/>
  </sheetData>
  <sheetProtection/>
  <mergeCells count="8">
    <mergeCell ref="A2:D2"/>
    <mergeCell ref="A3:D3"/>
    <mergeCell ref="A4:D4"/>
    <mergeCell ref="D18:D21"/>
    <mergeCell ref="A5:C5"/>
    <mergeCell ref="A6:D6"/>
    <mergeCell ref="D9:D12"/>
    <mergeCell ref="A15:D15"/>
  </mergeCells>
  <printOptions/>
  <pageMargins left="0.7086614173228347" right="0.7086614173228347" top="0.7480314960629921" bottom="0.7480314960629921" header="0.31496062992125984" footer="0.31496062992125984"/>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AON Colombia</dc:creator>
  <cp:keywords/>
  <dc:description/>
  <cp:lastModifiedBy>IsabelG</cp:lastModifiedBy>
  <cp:lastPrinted>2011-12-28T00:34:37Z</cp:lastPrinted>
  <dcterms:created xsi:type="dcterms:W3CDTF">2009-05-29T21:39:31Z</dcterms:created>
  <dcterms:modified xsi:type="dcterms:W3CDTF">2011-12-28T22:31:47Z</dcterms:modified>
  <cp:category/>
  <cp:version/>
  <cp:contentType/>
  <cp:contentStatus/>
</cp:coreProperties>
</file>